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0e343db57228d9/Documents/wsba/"/>
    </mc:Choice>
  </mc:AlternateContent>
  <xr:revisionPtr revIDLastSave="0" documentId="8_{04576B70-6374-4A74-88F8-27D150D8D0C6}" xr6:coauthVersionLast="47" xr6:coauthVersionMax="47" xr10:uidLastSave="{00000000-0000-0000-0000-000000000000}"/>
  <bookViews>
    <workbookView xWindow="-98" yWindow="-98" windowWidth="22695" windowHeight="14476" xr2:uid="{89E485D5-5CFA-4FEB-8AF1-7BEB687CF7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98" i="1" l="1"/>
  <c r="V98" i="1"/>
  <c r="U98" i="1"/>
  <c r="T98" i="1"/>
  <c r="Q98" i="1"/>
  <c r="N98" i="1"/>
  <c r="M98" i="1"/>
  <c r="L98" i="1"/>
  <c r="I98" i="1"/>
  <c r="F98" i="1"/>
  <c r="E98" i="1"/>
  <c r="D98" i="1"/>
  <c r="Y97" i="1"/>
  <c r="X97" i="1"/>
  <c r="X98" i="1" s="1"/>
  <c r="W97" i="1"/>
  <c r="W98" i="1" s="1"/>
  <c r="V97" i="1"/>
  <c r="U97" i="1"/>
  <c r="T97" i="1"/>
  <c r="S97" i="1"/>
  <c r="S98" i="1" s="1"/>
  <c r="R97" i="1"/>
  <c r="R98" i="1" s="1"/>
  <c r="Q97" i="1"/>
  <c r="P97" i="1"/>
  <c r="P98" i="1" s="1"/>
  <c r="O97" i="1"/>
  <c r="O98" i="1" s="1"/>
  <c r="N97" i="1"/>
  <c r="M97" i="1"/>
  <c r="L97" i="1"/>
  <c r="K97" i="1"/>
  <c r="K98" i="1" s="1"/>
  <c r="J97" i="1"/>
  <c r="J98" i="1" s="1"/>
  <c r="I97" i="1"/>
  <c r="H97" i="1"/>
  <c r="H98" i="1" s="1"/>
  <c r="G97" i="1"/>
  <c r="G98" i="1" s="1"/>
  <c r="F97" i="1"/>
  <c r="E97" i="1"/>
  <c r="D97" i="1"/>
  <c r="C97" i="1"/>
  <c r="C98" i="1" s="1"/>
  <c r="B97" i="1"/>
  <c r="B98" i="1" s="1"/>
  <c r="AA96" i="1"/>
  <c r="Z96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I91" i="1"/>
  <c r="H91" i="1"/>
  <c r="G91" i="1"/>
  <c r="F91" i="1"/>
  <c r="E91" i="1"/>
  <c r="D91" i="1"/>
  <c r="C91" i="1"/>
  <c r="AA91" i="1" s="1"/>
  <c r="B91" i="1"/>
  <c r="Z91" i="1" s="1"/>
  <c r="AA90" i="1"/>
  <c r="J90" i="1"/>
  <c r="J91" i="1" s="1"/>
  <c r="AA89" i="1"/>
  <c r="Z89" i="1"/>
  <c r="AA88" i="1"/>
  <c r="Z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A86" i="1"/>
  <c r="Z86" i="1"/>
  <c r="Z87" i="1" s="1"/>
  <c r="AA85" i="1"/>
  <c r="AA87" i="1" s="1"/>
  <c r="Z85" i="1"/>
  <c r="Z84" i="1"/>
  <c r="I84" i="1"/>
  <c r="AA84" i="1" s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A83" i="1" s="1"/>
  <c r="B83" i="1"/>
  <c r="Z83" i="1" s="1"/>
  <c r="AA82" i="1"/>
  <c r="Z82" i="1"/>
  <c r="AA81" i="1"/>
  <c r="Z81" i="1"/>
  <c r="AA80" i="1"/>
  <c r="Z80" i="1"/>
  <c r="AA79" i="1"/>
  <c r="Z79" i="1"/>
  <c r="AA78" i="1"/>
  <c r="Z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A76" i="1"/>
  <c r="Z76" i="1"/>
  <c r="AA74" i="1"/>
  <c r="AA77" i="1" s="1"/>
  <c r="Z74" i="1"/>
  <c r="Z77" i="1" s="1"/>
  <c r="AA73" i="1"/>
  <c r="Z73" i="1"/>
  <c r="AA71" i="1"/>
  <c r="Z71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A69" i="1" s="1"/>
  <c r="B69" i="1"/>
  <c r="Z69" i="1" s="1"/>
  <c r="AA68" i="1"/>
  <c r="Z68" i="1"/>
  <c r="AA67" i="1"/>
  <c r="Z67" i="1"/>
  <c r="AA66" i="1"/>
  <c r="Z66" i="1"/>
  <c r="X65" i="1"/>
  <c r="V65" i="1"/>
  <c r="T65" i="1"/>
  <c r="R65" i="1"/>
  <c r="P65" i="1"/>
  <c r="N65" i="1"/>
  <c r="M65" i="1"/>
  <c r="L65" i="1"/>
  <c r="J65" i="1"/>
  <c r="H65" i="1"/>
  <c r="F65" i="1"/>
  <c r="E65" i="1"/>
  <c r="AA65" i="1" s="1"/>
  <c r="D65" i="1"/>
  <c r="AA64" i="1"/>
  <c r="Z64" i="1"/>
  <c r="AA63" i="1"/>
  <c r="B63" i="1"/>
  <c r="B65" i="1" s="1"/>
  <c r="Z65" i="1" s="1"/>
  <c r="AA62" i="1"/>
  <c r="Z62" i="1"/>
  <c r="AA61" i="1"/>
  <c r="Z61" i="1"/>
  <c r="Y60" i="1"/>
  <c r="X60" i="1"/>
  <c r="W60" i="1"/>
  <c r="V60" i="1"/>
  <c r="U60" i="1"/>
  <c r="T60" i="1"/>
  <c r="S60" i="1"/>
  <c r="R60" i="1"/>
  <c r="P60" i="1"/>
  <c r="N60" i="1"/>
  <c r="L60" i="1"/>
  <c r="K60" i="1"/>
  <c r="J60" i="1"/>
  <c r="I60" i="1"/>
  <c r="H60" i="1"/>
  <c r="G60" i="1"/>
  <c r="F60" i="1"/>
  <c r="E60" i="1"/>
  <c r="AA60" i="1" s="1"/>
  <c r="D60" i="1"/>
  <c r="C60" i="1"/>
  <c r="B60" i="1"/>
  <c r="Z60" i="1" s="1"/>
  <c r="AA59" i="1"/>
  <c r="Z59" i="1"/>
  <c r="AA58" i="1"/>
  <c r="Z58" i="1"/>
  <c r="AA57" i="1"/>
  <c r="Z57" i="1"/>
  <c r="AA56" i="1"/>
  <c r="Z56" i="1"/>
  <c r="AA55" i="1"/>
  <c r="Z55" i="1"/>
  <c r="AA54" i="1"/>
  <c r="Z54" i="1"/>
  <c r="AA53" i="1"/>
  <c r="Z53" i="1"/>
  <c r="AA52" i="1"/>
  <c r="Z52" i="1"/>
  <c r="AA51" i="1"/>
  <c r="Z51" i="1"/>
  <c r="AA50" i="1"/>
  <c r="Z50" i="1"/>
  <c r="AA49" i="1"/>
  <c r="Z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A48" i="1" s="1"/>
  <c r="B48" i="1"/>
  <c r="Z48" i="1" s="1"/>
  <c r="AA47" i="1"/>
  <c r="Z47" i="1"/>
  <c r="AA46" i="1"/>
  <c r="Z46" i="1"/>
  <c r="AA45" i="1"/>
  <c r="Z45" i="1"/>
  <c r="Y44" i="1"/>
  <c r="X44" i="1"/>
  <c r="W44" i="1"/>
  <c r="V44" i="1"/>
  <c r="U44" i="1"/>
  <c r="U93" i="1" s="1"/>
  <c r="T44" i="1"/>
  <c r="S44" i="1"/>
  <c r="R44" i="1"/>
  <c r="Q44" i="1"/>
  <c r="P44" i="1"/>
  <c r="O44" i="1"/>
  <c r="N44" i="1"/>
  <c r="N93" i="1" s="1"/>
  <c r="M44" i="1"/>
  <c r="M93" i="1" s="1"/>
  <c r="L44" i="1"/>
  <c r="K44" i="1"/>
  <c r="J44" i="1"/>
  <c r="I44" i="1"/>
  <c r="H44" i="1"/>
  <c r="G44" i="1"/>
  <c r="F44" i="1"/>
  <c r="E44" i="1"/>
  <c r="E93" i="1" s="1"/>
  <c r="D44" i="1"/>
  <c r="C44" i="1"/>
  <c r="AA44" i="1" s="1"/>
  <c r="B44" i="1"/>
  <c r="Z44" i="1" s="1"/>
  <c r="AA43" i="1"/>
  <c r="Z43" i="1"/>
  <c r="AA42" i="1"/>
  <c r="Z42" i="1"/>
  <c r="AA41" i="1"/>
  <c r="Z41" i="1"/>
  <c r="AA40" i="1"/>
  <c r="Z40" i="1"/>
  <c r="AA39" i="1"/>
  <c r="Z39" i="1"/>
  <c r="AA38" i="1"/>
  <c r="Z38" i="1"/>
  <c r="AA37" i="1"/>
  <c r="Z37" i="1"/>
  <c r="AA36" i="1"/>
  <c r="Z36" i="1"/>
  <c r="AA35" i="1"/>
  <c r="Z35" i="1"/>
  <c r="AA34" i="1"/>
  <c r="Z34" i="1"/>
  <c r="AA33" i="1"/>
  <c r="Z33" i="1"/>
  <c r="AA32" i="1"/>
  <c r="Z32" i="1"/>
  <c r="AA31" i="1"/>
  <c r="Z31" i="1"/>
  <c r="AA30" i="1"/>
  <c r="Z30" i="1"/>
  <c r="AA29" i="1"/>
  <c r="Z29" i="1"/>
  <c r="AA28" i="1"/>
  <c r="Z28" i="1"/>
  <c r="AA27" i="1"/>
  <c r="Z27" i="1"/>
  <c r="Y26" i="1"/>
  <c r="Y93" i="1" s="1"/>
  <c r="X26" i="1"/>
  <c r="X93" i="1" s="1"/>
  <c r="W26" i="1"/>
  <c r="W93" i="1" s="1"/>
  <c r="V26" i="1"/>
  <c r="U26" i="1"/>
  <c r="T26" i="1"/>
  <c r="S26" i="1"/>
  <c r="S93" i="1" s="1"/>
  <c r="R26" i="1"/>
  <c r="Q26" i="1"/>
  <c r="Q93" i="1" s="1"/>
  <c r="P26" i="1"/>
  <c r="P93" i="1" s="1"/>
  <c r="O26" i="1"/>
  <c r="O93" i="1" s="1"/>
  <c r="N26" i="1"/>
  <c r="M26" i="1"/>
  <c r="L26" i="1"/>
  <c r="K26" i="1"/>
  <c r="K93" i="1" s="1"/>
  <c r="J26" i="1"/>
  <c r="I26" i="1"/>
  <c r="I93" i="1" s="1"/>
  <c r="H26" i="1"/>
  <c r="H93" i="1" s="1"/>
  <c r="G26" i="1"/>
  <c r="G93" i="1" s="1"/>
  <c r="F26" i="1"/>
  <c r="E26" i="1"/>
  <c r="D26" i="1"/>
  <c r="C26" i="1"/>
  <c r="C93" i="1" s="1"/>
  <c r="B26" i="1"/>
  <c r="Z26" i="1" s="1"/>
  <c r="AA25" i="1"/>
  <c r="Z25" i="1"/>
  <c r="AA24" i="1"/>
  <c r="Z24" i="1"/>
  <c r="AA23" i="1"/>
  <c r="Z23" i="1"/>
  <c r="AA22" i="1"/>
  <c r="Z22" i="1"/>
  <c r="AA21" i="1"/>
  <c r="Z21" i="1"/>
  <c r="AA20" i="1"/>
  <c r="Z20" i="1"/>
  <c r="AA19" i="1"/>
  <c r="X19" i="1"/>
  <c r="V19" i="1"/>
  <c r="V93" i="1" s="1"/>
  <c r="T19" i="1"/>
  <c r="T93" i="1" s="1"/>
  <c r="R19" i="1"/>
  <c r="R93" i="1" s="1"/>
  <c r="P19" i="1"/>
  <c r="N19" i="1"/>
  <c r="L19" i="1"/>
  <c r="L93" i="1" s="1"/>
  <c r="J19" i="1"/>
  <c r="J93" i="1" s="1"/>
  <c r="H19" i="1"/>
  <c r="F19" i="1"/>
  <c r="F93" i="1" s="1"/>
  <c r="D19" i="1"/>
  <c r="D93" i="1" s="1"/>
  <c r="B19" i="1"/>
  <c r="B93" i="1" s="1"/>
  <c r="AA18" i="1"/>
  <c r="Z18" i="1"/>
  <c r="AA17" i="1"/>
  <c r="Z17" i="1"/>
  <c r="W14" i="1"/>
  <c r="W15" i="1" s="1"/>
  <c r="V14" i="1"/>
  <c r="V15" i="1" s="1"/>
  <c r="V94" i="1" s="1"/>
  <c r="V99" i="1" s="1"/>
  <c r="T14" i="1"/>
  <c r="T15" i="1" s="1"/>
  <c r="T94" i="1" s="1"/>
  <c r="T99" i="1" s="1"/>
  <c r="S14" i="1"/>
  <c r="S15" i="1" s="1"/>
  <c r="S94" i="1" s="1"/>
  <c r="S99" i="1" s="1"/>
  <c r="O14" i="1"/>
  <c r="O15" i="1" s="1"/>
  <c r="N14" i="1"/>
  <c r="N15" i="1" s="1"/>
  <c r="N94" i="1" s="1"/>
  <c r="N99" i="1" s="1"/>
  <c r="L14" i="1"/>
  <c r="L15" i="1" s="1"/>
  <c r="L94" i="1" s="1"/>
  <c r="L99" i="1" s="1"/>
  <c r="K14" i="1"/>
  <c r="K15" i="1" s="1"/>
  <c r="K94" i="1" s="1"/>
  <c r="K99" i="1" s="1"/>
  <c r="F14" i="1"/>
  <c r="F15" i="1" s="1"/>
  <c r="D14" i="1"/>
  <c r="D15" i="1" s="1"/>
  <c r="C14" i="1"/>
  <c r="AA13" i="1"/>
  <c r="Z13" i="1"/>
  <c r="AA12" i="1"/>
  <c r="Z12" i="1"/>
  <c r="Y11" i="1"/>
  <c r="Y14" i="1" s="1"/>
  <c r="Y15" i="1" s="1"/>
  <c r="Y94" i="1" s="1"/>
  <c r="Y99" i="1" s="1"/>
  <c r="X11" i="1"/>
  <c r="X14" i="1" s="1"/>
  <c r="X15" i="1" s="1"/>
  <c r="X94" i="1" s="1"/>
  <c r="W11" i="1"/>
  <c r="V11" i="1"/>
  <c r="U11" i="1"/>
  <c r="U14" i="1" s="1"/>
  <c r="U15" i="1" s="1"/>
  <c r="U94" i="1" s="1"/>
  <c r="U99" i="1" s="1"/>
  <c r="T11" i="1"/>
  <c r="S11" i="1"/>
  <c r="R11" i="1"/>
  <c r="R14" i="1" s="1"/>
  <c r="R15" i="1" s="1"/>
  <c r="Q11" i="1"/>
  <c r="Q14" i="1" s="1"/>
  <c r="Q15" i="1" s="1"/>
  <c r="Q94" i="1" s="1"/>
  <c r="Q99" i="1" s="1"/>
  <c r="P11" i="1"/>
  <c r="P14" i="1" s="1"/>
  <c r="P15" i="1" s="1"/>
  <c r="P94" i="1" s="1"/>
  <c r="O11" i="1"/>
  <c r="N11" i="1"/>
  <c r="M11" i="1"/>
  <c r="M14" i="1" s="1"/>
  <c r="M15" i="1" s="1"/>
  <c r="M94" i="1" s="1"/>
  <c r="M99" i="1" s="1"/>
  <c r="L11" i="1"/>
  <c r="K11" i="1"/>
  <c r="J11" i="1"/>
  <c r="J14" i="1" s="1"/>
  <c r="J15" i="1" s="1"/>
  <c r="I11" i="1"/>
  <c r="I14" i="1" s="1"/>
  <c r="I15" i="1" s="1"/>
  <c r="I94" i="1" s="1"/>
  <c r="I99" i="1" s="1"/>
  <c r="H11" i="1"/>
  <c r="H14" i="1" s="1"/>
  <c r="H15" i="1" s="1"/>
  <c r="H94" i="1" s="1"/>
  <c r="F11" i="1"/>
  <c r="E11" i="1"/>
  <c r="E14" i="1" s="1"/>
  <c r="E15" i="1" s="1"/>
  <c r="E94" i="1" s="1"/>
  <c r="E99" i="1" s="1"/>
  <c r="D11" i="1"/>
  <c r="C11" i="1"/>
  <c r="AA11" i="1" s="1"/>
  <c r="AA15" i="1" s="1"/>
  <c r="B11" i="1"/>
  <c r="B14" i="1" s="1"/>
  <c r="AA10" i="1"/>
  <c r="Z10" i="1"/>
  <c r="G10" i="1"/>
  <c r="G11" i="1" s="1"/>
  <c r="G14" i="1" s="1"/>
  <c r="G15" i="1" s="1"/>
  <c r="AA9" i="1"/>
  <c r="Z9" i="1"/>
  <c r="AA8" i="1"/>
  <c r="Z8" i="1"/>
  <c r="AA7" i="1"/>
  <c r="Z7" i="1"/>
  <c r="Z11" i="1" s="1"/>
  <c r="AA5" i="1"/>
  <c r="Z5" i="1"/>
  <c r="AA4" i="1"/>
  <c r="Z4" i="1"/>
  <c r="D94" i="1" l="1"/>
  <c r="D99" i="1" s="1"/>
  <c r="AA93" i="1"/>
  <c r="G94" i="1"/>
  <c r="G99" i="1" s="1"/>
  <c r="H99" i="1"/>
  <c r="P99" i="1"/>
  <c r="X99" i="1"/>
  <c r="F94" i="1"/>
  <c r="F99" i="1" s="1"/>
  <c r="W94" i="1"/>
  <c r="W99" i="1" s="1"/>
  <c r="J94" i="1"/>
  <c r="J99" i="1" s="1"/>
  <c r="Z14" i="1"/>
  <c r="B15" i="1"/>
  <c r="Z98" i="1"/>
  <c r="R94" i="1"/>
  <c r="R99" i="1" s="1"/>
  <c r="O94" i="1"/>
  <c r="O99" i="1" s="1"/>
  <c r="AA98" i="1"/>
  <c r="Z93" i="1"/>
  <c r="AA14" i="1"/>
  <c r="Z63" i="1"/>
  <c r="Z90" i="1"/>
  <c r="C15" i="1"/>
  <c r="C94" i="1" s="1"/>
  <c r="AA26" i="1"/>
  <c r="Z19" i="1"/>
  <c r="Z97" i="1"/>
  <c r="AA97" i="1"/>
  <c r="AA94" i="1" l="1"/>
  <c r="C99" i="1"/>
  <c r="AA99" i="1" s="1"/>
  <c r="B94" i="1"/>
  <c r="Z15" i="1"/>
  <c r="B99" i="1" l="1"/>
  <c r="Z99" i="1" s="1"/>
  <c r="Z94" i="1"/>
</calcChain>
</file>

<file path=xl/sharedStrings.xml><?xml version="1.0" encoding="utf-8"?>
<sst xmlns="http://schemas.openxmlformats.org/spreadsheetml/2006/main" count="124" uniqueCount="123">
  <si>
    <t>Actual Jan 2020</t>
  </si>
  <si>
    <t>Budget Jan 2020</t>
  </si>
  <si>
    <t>Actual  Feb 2020</t>
  </si>
  <si>
    <t>Budget Feb 2020</t>
  </si>
  <si>
    <t>Actual Mar 2020</t>
  </si>
  <si>
    <t>Budget Mar 2020</t>
  </si>
  <si>
    <t>Actual April 2020</t>
  </si>
  <si>
    <t>Budget April 2020</t>
  </si>
  <si>
    <t>Actual May 2020</t>
  </si>
  <si>
    <t>Budget May 2020</t>
  </si>
  <si>
    <t>Actual June 2020</t>
  </si>
  <si>
    <t>Budget June2020</t>
  </si>
  <si>
    <t>Actual July 2020</t>
  </si>
  <si>
    <t>Budget July 2020</t>
  </si>
  <si>
    <t>Actual Aug 2020</t>
  </si>
  <si>
    <t>Budget Aug 2020</t>
  </si>
  <si>
    <t>Actual Sept 2020</t>
  </si>
  <si>
    <t>Budget Sept 2020</t>
  </si>
  <si>
    <t>Actual Oct 2020</t>
  </si>
  <si>
    <t>Budget Oct 2020</t>
  </si>
  <si>
    <t>Actual Nov 2020</t>
  </si>
  <si>
    <t>Budget Nov 2020</t>
  </si>
  <si>
    <t>Actual Dec 2020</t>
  </si>
  <si>
    <t>Budget Dec 2020</t>
  </si>
  <si>
    <t>Year Total</t>
  </si>
  <si>
    <t>Year Budget</t>
  </si>
  <si>
    <t>Income</t>
  </si>
  <si>
    <t xml:space="preserve">   Discounts given
</t>
  </si>
  <si>
    <t xml:space="preserve">   Contributions-Donations</t>
  </si>
  <si>
    <t xml:space="preserve">   Income</t>
  </si>
  <si>
    <t xml:space="preserve">      Merchandise</t>
  </si>
  <si>
    <t xml:space="preserve">      Equipment Rental</t>
  </si>
  <si>
    <t xml:space="preserve">      Jr Camp Registrations</t>
  </si>
  <si>
    <t xml:space="preserve">      LA  Rebate</t>
  </si>
  <si>
    <t xml:space="preserve">      WSBA Membership Dues</t>
  </si>
  <si>
    <t xml:space="preserve">   Total Income</t>
  </si>
  <si>
    <t xml:space="preserve">   State Excise Tax</t>
  </si>
  <si>
    <t xml:space="preserve">   WSBA Sponsorship Numbers</t>
  </si>
  <si>
    <t>Total Income</t>
  </si>
  <si>
    <t>Gross Profit</t>
  </si>
  <si>
    <t>Expenses</t>
  </si>
  <si>
    <t xml:space="preserve">   BARR Awards</t>
  </si>
  <si>
    <t xml:space="preserve">      CX Nationals Awards</t>
  </si>
  <si>
    <t xml:space="preserve">   Total BARR Awards</t>
  </si>
  <si>
    <t xml:space="preserve">   BARR refund</t>
  </si>
  <si>
    <t xml:space="preserve">   Coaching-Clinics-Training</t>
  </si>
  <si>
    <t xml:space="preserve">   Equipment</t>
  </si>
  <si>
    <t xml:space="preserve">      Carry Bags Signs</t>
  </si>
  <si>
    <t xml:space="preserve">      Power Strips</t>
  </si>
  <si>
    <t xml:space="preserve">      Signs</t>
  </si>
  <si>
    <t xml:space="preserve">   Total Equipment</t>
  </si>
  <si>
    <t xml:space="preserve">   Equipment Repairs</t>
  </si>
  <si>
    <t xml:space="preserve">   Independent Contractors</t>
  </si>
  <si>
    <t xml:space="preserve">      Barr Results</t>
  </si>
  <si>
    <t xml:space="preserve">      Cross Coordinator</t>
  </si>
  <si>
    <t xml:space="preserve">      CX Upgrades</t>
  </si>
  <si>
    <t xml:space="preserve">      East WA Equipment Coordinator</t>
  </si>
  <si>
    <t xml:space="preserve">      Equipment Coordinator</t>
  </si>
  <si>
    <t xml:space="preserve">      Juniors Coordinator</t>
  </si>
  <si>
    <t xml:space="preserve">      Membership Coordinator</t>
  </si>
  <si>
    <t xml:space="preserve">      Permitting</t>
  </si>
  <si>
    <t xml:space="preserve">      President</t>
  </si>
  <si>
    <t xml:space="preserve">      Road Officials Coordinator</t>
  </si>
  <si>
    <t xml:space="preserve">      Road Upgrades</t>
  </si>
  <si>
    <t xml:space="preserve">      Secretary</t>
  </si>
  <si>
    <t xml:space="preserve">      Track Officials Coordinator</t>
  </si>
  <si>
    <t xml:space="preserve">      Treasurer</t>
  </si>
  <si>
    <t xml:space="preserve">      Vice-President</t>
  </si>
  <si>
    <t xml:space="preserve">   Total Independent Contractors</t>
  </si>
  <si>
    <t xml:space="preserve">   Insurance</t>
  </si>
  <si>
    <t xml:space="preserve">      Professional Liability</t>
  </si>
  <si>
    <t xml:space="preserve">      Property-Equipment</t>
  </si>
  <si>
    <t xml:space="preserve">   Total Insurance</t>
  </si>
  <si>
    <t xml:space="preserve">   Junior Development Camp</t>
  </si>
  <si>
    <t xml:space="preserve">      Coaching</t>
  </si>
  <si>
    <t xml:space="preserve">      Costco</t>
  </si>
  <si>
    <t xml:space="preserve">      Dairy Queen</t>
  </si>
  <si>
    <t xml:space="preserve">      Flying Horseshoe Ranch</t>
  </si>
  <si>
    <t xml:space="preserve">      Food</t>
  </si>
  <si>
    <t xml:space="preserve">      Postage</t>
  </si>
  <si>
    <t xml:space="preserve">      Prizes</t>
  </si>
  <si>
    <t xml:space="preserve">      Supplies</t>
  </si>
  <si>
    <t xml:space="preserve">      T-Shirts</t>
  </si>
  <si>
    <t xml:space="preserve">      Truck Rental</t>
  </si>
  <si>
    <t xml:space="preserve">   Total Junior Development Camp</t>
  </si>
  <si>
    <t xml:space="preserve">   Licenses</t>
  </si>
  <si>
    <t xml:space="preserve">      Corporate License</t>
  </si>
  <si>
    <t xml:space="preserve">      L.A-Club</t>
  </si>
  <si>
    <t xml:space="preserve">      Trailer</t>
  </si>
  <si>
    <t xml:space="preserve">   Total Licenses</t>
  </si>
  <si>
    <t xml:space="preserve">   New Event Subsidy</t>
  </si>
  <si>
    <t xml:space="preserve">   Office Supplies</t>
  </si>
  <si>
    <t xml:space="preserve">   Total Office Supplies</t>
  </si>
  <si>
    <t xml:space="preserve">   Printing Expense</t>
  </si>
  <si>
    <t xml:space="preserve">   Processing Fee</t>
  </si>
  <si>
    <t>Membership Fees</t>
  </si>
  <si>
    <t xml:space="preserve">   Professional Fees</t>
  </si>
  <si>
    <t xml:space="preserve">      Accounting</t>
  </si>
  <si>
    <t xml:space="preserve">      Quickbooks payment fee</t>
  </si>
  <si>
    <t xml:space="preserve">      Web Hosting</t>
  </si>
  <si>
    <t xml:space="preserve">   Total Professional Fees</t>
  </si>
  <si>
    <t xml:space="preserve">   Rent</t>
  </si>
  <si>
    <t xml:space="preserve">   Shipping &amp; Postage</t>
  </si>
  <si>
    <t xml:space="preserve">   Travel</t>
  </si>
  <si>
    <t xml:space="preserve">   Utilities</t>
  </si>
  <si>
    <t xml:space="preserve">      Garabage</t>
  </si>
  <si>
    <t xml:space="preserve">   Total Utilities</t>
  </si>
  <si>
    <t xml:space="preserve">   WA State Championship Jerseys</t>
  </si>
  <si>
    <t xml:space="preserve">   WSBA Numbers(1)</t>
  </si>
  <si>
    <t xml:space="preserve">      Frame Numbers</t>
  </si>
  <si>
    <t xml:space="preserve">   Total WSBA Numbers</t>
  </si>
  <si>
    <t xml:space="preserve">   WSBA Officials</t>
  </si>
  <si>
    <t xml:space="preserve">      Officials Reimbursement Uniform</t>
  </si>
  <si>
    <t xml:space="preserve">      Officials Training</t>
  </si>
  <si>
    <t xml:space="preserve">   Total WSBA Officials</t>
  </si>
  <si>
    <t xml:space="preserve">   Taxes </t>
  </si>
  <si>
    <t>Total Expenses</t>
  </si>
  <si>
    <t>Net Operating Income</t>
  </si>
  <si>
    <t>Other Expenses</t>
  </si>
  <si>
    <t xml:space="preserve">   Grants</t>
  </si>
  <si>
    <t>Total Other Expenses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</si>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</sst>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9"/>
      <color rgb="FF000000"/>
      <name val="Arial"/>
    </font>
    <font>
      <b/>
      <sz val="9"/>
      <color rgb="FF2F5496"/>
      <name val="Arial"/>
    </font>
    <font>
      <b/>
      <sz val="8"/>
      <color rgb="FF000000"/>
      <name val="Arial"/>
    </font>
    <font>
      <sz val="8"/>
      <color rgb="FF000000"/>
      <name val="Arial"/>
    </font>
    <font>
      <sz val="8"/>
      <color theme="1"/>
      <name val="Arial"/>
    </font>
    <font>
      <b/>
      <sz val="8"/>
      <color theme="1"/>
      <name val="Arial"/>
    </font>
    <font>
      <b/>
      <sz val="8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38" fontId="1" fillId="0" borderId="0" xfId="0" applyNumberFormat="1" applyFont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38" fontId="2" fillId="0" borderId="1" xfId="0" applyNumberFormat="1" applyFont="1" applyBorder="1" applyAlignment="1">
      <alignment horizontal="center" wrapText="1"/>
    </xf>
    <xf numFmtId="38" fontId="3" fillId="2" borderId="0" xfId="0" applyNumberFormat="1" applyFont="1" applyFill="1" applyAlignment="1">
      <alignment horizontal="center" wrapText="1"/>
    </xf>
    <xf numFmtId="38" fontId="4" fillId="0" borderId="0" xfId="0" applyNumberFormat="1" applyFont="1" applyAlignment="1">
      <alignment horizontal="left" wrapText="1"/>
    </xf>
    <xf numFmtId="38" fontId="5" fillId="0" borderId="0" xfId="0" applyNumberFormat="1" applyFont="1" applyAlignment="1">
      <alignment wrapText="1"/>
    </xf>
    <xf numFmtId="38" fontId="6" fillId="2" borderId="0" xfId="0" applyNumberFormat="1" applyFont="1" applyFill="1" applyAlignment="1">
      <alignment wrapText="1"/>
    </xf>
    <xf numFmtId="38" fontId="5" fillId="0" borderId="0" xfId="0" applyNumberFormat="1" applyFont="1" applyAlignment="1">
      <alignment horizontal="right" wrapText="1"/>
    </xf>
    <xf numFmtId="38" fontId="6" fillId="2" borderId="0" xfId="0" applyNumberFormat="1" applyFont="1" applyFill="1" applyAlignment="1">
      <alignment horizontal="right" wrapText="1"/>
    </xf>
    <xf numFmtId="38" fontId="4" fillId="0" borderId="2" xfId="0" applyNumberFormat="1" applyFont="1" applyBorder="1" applyAlignment="1">
      <alignment horizontal="right" wrapText="1"/>
    </xf>
    <xf numFmtId="38" fontId="4" fillId="2" borderId="2" xfId="0" applyNumberFormat="1" applyFont="1" applyFill="1" applyBorder="1" applyAlignment="1">
      <alignment horizontal="right" wrapText="1"/>
    </xf>
    <xf numFmtId="38" fontId="7" fillId="2" borderId="2" xfId="0" applyNumberFormat="1" applyFont="1" applyFill="1" applyBorder="1" applyAlignment="1">
      <alignment horizontal="right" wrapText="1"/>
    </xf>
    <xf numFmtId="38" fontId="8" fillId="0" borderId="2" xfId="0" applyNumberFormat="1" applyFont="1" applyBorder="1" applyAlignment="1">
      <alignment horizontal="right" wrapText="1"/>
    </xf>
    <xf numFmtId="38" fontId="7" fillId="2" borderId="0" xfId="0" applyNumberFormat="1" applyFont="1" applyFill="1" applyAlignment="1">
      <alignment horizontal="right" wrapText="1"/>
    </xf>
    <xf numFmtId="38" fontId="4" fillId="3" borderId="2" xfId="0" applyNumberFormat="1" applyFont="1" applyFill="1" applyBorder="1" applyAlignment="1">
      <alignment horizontal="right" wrapText="1"/>
    </xf>
    <xf numFmtId="38" fontId="4" fillId="4" borderId="2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5551-EFE6-487C-A2FA-3BF1B2D6C2A4}">
  <dimension ref="A1:AA99"/>
  <sheetViews>
    <sheetView tabSelected="1" workbookViewId="0">
      <selection sqref="A1:AA99"/>
    </sheetView>
  </sheetViews>
  <sheetFormatPr defaultRowHeight="14.25" x14ac:dyDescent="0.45"/>
  <sheetData>
    <row r="1" spans="1:27" ht="24" x14ac:dyDescent="0.45">
      <c r="A1" s="1"/>
      <c r="B1" s="2" t="s">
        <v>0</v>
      </c>
      <c r="C1" s="3" t="s">
        <v>1</v>
      </c>
      <c r="D1" s="2" t="s">
        <v>2</v>
      </c>
      <c r="E1" s="3" t="s">
        <v>3</v>
      </c>
      <c r="F1" s="2" t="s">
        <v>4</v>
      </c>
      <c r="G1" s="3" t="s">
        <v>5</v>
      </c>
      <c r="H1" s="2" t="s">
        <v>6</v>
      </c>
      <c r="I1" s="3" t="s">
        <v>7</v>
      </c>
      <c r="J1" s="2" t="s">
        <v>8</v>
      </c>
      <c r="K1" s="3" t="s">
        <v>9</v>
      </c>
      <c r="L1" s="2" t="s">
        <v>10</v>
      </c>
      <c r="M1" s="3" t="s">
        <v>11</v>
      </c>
      <c r="N1" s="2" t="s">
        <v>12</v>
      </c>
      <c r="O1" s="3" t="s">
        <v>13</v>
      </c>
      <c r="P1" s="2" t="s">
        <v>14</v>
      </c>
      <c r="Q1" s="3" t="s">
        <v>15</v>
      </c>
      <c r="R1" s="2" t="s">
        <v>16</v>
      </c>
      <c r="S1" s="3" t="s">
        <v>17</v>
      </c>
      <c r="T1" s="2" t="s">
        <v>18</v>
      </c>
      <c r="U1" s="3" t="s">
        <v>19</v>
      </c>
      <c r="V1" s="2" t="s">
        <v>20</v>
      </c>
      <c r="W1" s="3" t="s">
        <v>21</v>
      </c>
      <c r="X1" s="2" t="s">
        <v>22</v>
      </c>
      <c r="Y1" s="3" t="s">
        <v>23</v>
      </c>
      <c r="Z1" s="4" t="s">
        <v>24</v>
      </c>
      <c r="AA1" s="5" t="s">
        <v>25</v>
      </c>
    </row>
    <row r="2" spans="1:27" x14ac:dyDescent="0.45">
      <c r="A2" s="6" t="s">
        <v>26</v>
      </c>
      <c r="B2" s="7"/>
      <c r="C2" s="8"/>
      <c r="D2" s="7"/>
      <c r="E2" s="8"/>
      <c r="F2" s="7"/>
      <c r="G2" s="8"/>
      <c r="H2" s="7"/>
      <c r="I2" s="8"/>
      <c r="J2" s="7"/>
      <c r="K2" s="8"/>
      <c r="L2" s="7"/>
      <c r="M2" s="8"/>
      <c r="N2" s="7"/>
      <c r="O2" s="8"/>
      <c r="P2" s="7"/>
      <c r="Q2" s="8"/>
      <c r="R2" s="7"/>
      <c r="S2" s="8"/>
      <c r="T2" s="7"/>
      <c r="U2" s="8"/>
      <c r="V2" s="7"/>
      <c r="W2" s="8"/>
      <c r="X2" s="7"/>
      <c r="Y2" s="8"/>
      <c r="Z2" s="7"/>
      <c r="AA2" s="8"/>
    </row>
    <row r="3" spans="1:27" ht="31.5" x14ac:dyDescent="0.45">
      <c r="A3" s="6" t="s">
        <v>27</v>
      </c>
      <c r="B3" s="7"/>
      <c r="C3" s="8"/>
      <c r="D3" s="7"/>
      <c r="E3" s="8"/>
      <c r="F3" s="7">
        <v>-700</v>
      </c>
      <c r="G3" s="8"/>
      <c r="H3" s="7"/>
      <c r="I3" s="8"/>
      <c r="J3" s="9"/>
      <c r="K3" s="10"/>
      <c r="L3" s="7"/>
      <c r="M3" s="8"/>
      <c r="N3" s="7"/>
      <c r="O3" s="8"/>
      <c r="P3" s="7"/>
      <c r="Q3" s="8"/>
      <c r="R3" s="7"/>
      <c r="S3" s="8"/>
      <c r="T3" s="7"/>
      <c r="U3" s="8"/>
      <c r="V3" s="7"/>
      <c r="W3" s="8"/>
      <c r="X3" s="7"/>
      <c r="Y3" s="8"/>
      <c r="Z3" s="9"/>
      <c r="AA3" s="10"/>
    </row>
    <row r="4" spans="1:27" ht="31.5" x14ac:dyDescent="0.45">
      <c r="A4" s="6" t="s">
        <v>28</v>
      </c>
      <c r="B4" s="7">
        <v>2160</v>
      </c>
      <c r="C4" s="8"/>
      <c r="D4" s="7"/>
      <c r="E4" s="8"/>
      <c r="F4" s="7"/>
      <c r="G4" s="8"/>
      <c r="H4" s="7"/>
      <c r="I4" s="8"/>
      <c r="J4" s="9"/>
      <c r="K4" s="10"/>
      <c r="L4" s="7">
        <v>0</v>
      </c>
      <c r="M4" s="8"/>
      <c r="N4" s="7"/>
      <c r="O4" s="8"/>
      <c r="P4" s="7">
        <v>50</v>
      </c>
      <c r="Q4" s="8"/>
      <c r="R4" s="7"/>
      <c r="S4" s="8"/>
      <c r="T4" s="7"/>
      <c r="U4" s="8"/>
      <c r="V4" s="7"/>
      <c r="W4" s="8"/>
      <c r="X4" s="7"/>
      <c r="Y4" s="8"/>
      <c r="Z4" s="9">
        <f>((((((((((($B4)+($D4))+($F4))+($H4))+($J4))+($L4))+($N4))+($P4))+($R4))+($T4))+($V4))+($X4)</f>
        <v>2210</v>
      </c>
      <c r="AA4" s="10">
        <f>((((((((((($C4)+($E4))+($G4))+($I4))+($K4))+($M4))+($O4))+($Q4))+($S4))+($U4))+($W4))+($Y4)</f>
        <v>0</v>
      </c>
    </row>
    <row r="5" spans="1:27" x14ac:dyDescent="0.45">
      <c r="A5" s="6" t="s">
        <v>29</v>
      </c>
      <c r="B5" s="7"/>
      <c r="C5" s="8"/>
      <c r="D5" s="7"/>
      <c r="E5" s="8"/>
      <c r="F5" s="7"/>
      <c r="G5" s="8"/>
      <c r="H5" s="7"/>
      <c r="I5" s="8"/>
      <c r="J5" s="7"/>
      <c r="K5" s="8"/>
      <c r="L5" s="7"/>
      <c r="M5" s="8"/>
      <c r="N5" s="7"/>
      <c r="O5" s="8"/>
      <c r="P5" s="7"/>
      <c r="Q5" s="8"/>
      <c r="R5" s="7"/>
      <c r="S5" s="8"/>
      <c r="T5" s="7"/>
      <c r="U5" s="8"/>
      <c r="V5" s="7"/>
      <c r="W5" s="8"/>
      <c r="X5" s="7"/>
      <c r="Y5" s="8"/>
      <c r="Z5" s="9">
        <f t="shared" ref="Z5:AA5" si="0">(((((((((((B5)+(D5))+(F5))+(H5))+(J5))+(L5))+(N5))+(P5))+(R5))+(T5))+(V5))+(X5)</f>
        <v>0</v>
      </c>
      <c r="AA5" s="10">
        <f t="shared" si="0"/>
        <v>0</v>
      </c>
    </row>
    <row r="6" spans="1:27" ht="31.5" x14ac:dyDescent="0.45">
      <c r="A6" s="6" t="s">
        <v>30</v>
      </c>
      <c r="B6" s="9"/>
      <c r="C6" s="10"/>
      <c r="D6" s="7"/>
      <c r="E6" s="8"/>
      <c r="F6" s="7"/>
      <c r="G6" s="8"/>
      <c r="H6" s="9"/>
      <c r="I6" s="10"/>
      <c r="J6" s="9"/>
      <c r="K6" s="10"/>
      <c r="L6" s="9"/>
      <c r="M6" s="10"/>
      <c r="N6" s="9"/>
      <c r="O6" s="10"/>
      <c r="P6" s="7"/>
      <c r="Q6" s="8"/>
      <c r="R6" s="7"/>
      <c r="S6" s="8"/>
      <c r="T6" s="9">
        <v>15.9</v>
      </c>
      <c r="U6" s="10"/>
      <c r="V6" s="9"/>
      <c r="W6" s="10"/>
      <c r="X6" s="7"/>
      <c r="Y6" s="8"/>
      <c r="Z6" s="9"/>
      <c r="AA6" s="10"/>
    </row>
    <row r="7" spans="1:27" ht="31.5" x14ac:dyDescent="0.45">
      <c r="A7" s="6" t="s">
        <v>31</v>
      </c>
      <c r="B7" s="9">
        <v>700</v>
      </c>
      <c r="C7" s="10"/>
      <c r="D7" s="7"/>
      <c r="E7" s="8"/>
      <c r="F7" s="7">
        <v>800</v>
      </c>
      <c r="G7" s="8"/>
      <c r="H7" s="9">
        <v>-300</v>
      </c>
      <c r="I7" s="10">
        <v>1000</v>
      </c>
      <c r="J7" s="9"/>
      <c r="K7" s="10">
        <v>1000</v>
      </c>
      <c r="L7" s="9"/>
      <c r="M7" s="10">
        <v>250</v>
      </c>
      <c r="N7" s="9"/>
      <c r="O7" s="10">
        <v>250</v>
      </c>
      <c r="P7" s="7"/>
      <c r="Q7" s="8">
        <v>0</v>
      </c>
      <c r="R7" s="7"/>
      <c r="S7" s="8"/>
      <c r="T7" s="9"/>
      <c r="U7" s="10"/>
      <c r="V7" s="9"/>
      <c r="W7" s="10"/>
      <c r="X7" s="7"/>
      <c r="Y7" s="8"/>
      <c r="Z7" s="9">
        <f t="shared" ref="Z7:AA10" si="1">(((((((((((B7)+(D7))+(F7))+(H7))+(J7))+(L7))+(N7))+(P7))+(R7))+(T7))+(V7))+(X7)</f>
        <v>1200</v>
      </c>
      <c r="AA7" s="10">
        <f t="shared" si="1"/>
        <v>2500</v>
      </c>
    </row>
    <row r="8" spans="1:27" ht="31.5" x14ac:dyDescent="0.45">
      <c r="A8" s="6" t="s">
        <v>32</v>
      </c>
      <c r="B8" s="7"/>
      <c r="C8" s="8"/>
      <c r="D8" s="7"/>
      <c r="E8" s="8"/>
      <c r="F8" s="7"/>
      <c r="G8" s="8"/>
      <c r="H8" s="9"/>
      <c r="I8" s="10">
        <v>500</v>
      </c>
      <c r="J8" s="7"/>
      <c r="K8" s="8"/>
      <c r="L8" s="7"/>
      <c r="M8" s="8"/>
      <c r="N8" s="9"/>
      <c r="O8" s="10">
        <v>4000</v>
      </c>
      <c r="P8" s="7"/>
      <c r="Q8" s="8"/>
      <c r="R8" s="7"/>
      <c r="S8" s="8"/>
      <c r="T8" s="7"/>
      <c r="U8" s="8"/>
      <c r="V8" s="7"/>
      <c r="W8" s="8"/>
      <c r="X8" s="7"/>
      <c r="Y8" s="8"/>
      <c r="Z8" s="9">
        <f t="shared" si="1"/>
        <v>0</v>
      </c>
      <c r="AA8" s="10">
        <f t="shared" si="1"/>
        <v>4500</v>
      </c>
    </row>
    <row r="9" spans="1:27" ht="21.4" x14ac:dyDescent="0.45">
      <c r="A9" s="6" t="s">
        <v>33</v>
      </c>
      <c r="B9" s="7"/>
      <c r="C9" s="8"/>
      <c r="D9" s="9"/>
      <c r="E9" s="10"/>
      <c r="F9" s="7">
        <v>2664.07</v>
      </c>
      <c r="G9" s="8">
        <v>4800</v>
      </c>
      <c r="H9" s="7"/>
      <c r="I9" s="8">
        <v>1750</v>
      </c>
      <c r="J9" s="7">
        <v>4765</v>
      </c>
      <c r="K9" s="8"/>
      <c r="L9" s="9"/>
      <c r="M9" s="10">
        <v>1350</v>
      </c>
      <c r="N9" s="7">
        <v>894.91</v>
      </c>
      <c r="O9" s="8"/>
      <c r="P9" s="7"/>
      <c r="Q9" s="8"/>
      <c r="R9" s="9"/>
      <c r="S9" s="10">
        <v>1300</v>
      </c>
      <c r="T9" s="7"/>
      <c r="U9" s="8"/>
      <c r="V9" s="9"/>
      <c r="W9" s="10"/>
      <c r="X9" s="7"/>
      <c r="Y9" s="8">
        <v>1300</v>
      </c>
      <c r="Z9" s="9">
        <f t="shared" si="1"/>
        <v>8323.98</v>
      </c>
      <c r="AA9" s="10">
        <f t="shared" si="1"/>
        <v>10500</v>
      </c>
    </row>
    <row r="10" spans="1:27" ht="31.5" x14ac:dyDescent="0.45">
      <c r="A10" s="6" t="s">
        <v>34</v>
      </c>
      <c r="B10" s="9"/>
      <c r="C10" s="10"/>
      <c r="D10" s="9">
        <v>2854.03</v>
      </c>
      <c r="E10" s="10"/>
      <c r="F10" s="9">
        <v>23623.06</v>
      </c>
      <c r="G10" s="10">
        <f>(25000-(25000*0.05))</f>
        <v>23750</v>
      </c>
      <c r="H10" s="7"/>
      <c r="I10" s="8">
        <v>1500</v>
      </c>
      <c r="J10" s="9"/>
      <c r="K10" s="10">
        <v>875</v>
      </c>
      <c r="L10" s="7">
        <v>3492.98</v>
      </c>
      <c r="M10" s="8"/>
      <c r="N10" s="9"/>
      <c r="O10" s="10"/>
      <c r="P10" s="7"/>
      <c r="Q10" s="8"/>
      <c r="R10" s="7">
        <v>576.69000000000005</v>
      </c>
      <c r="S10" s="8"/>
      <c r="T10" s="9">
        <v>454.01</v>
      </c>
      <c r="U10" s="10"/>
      <c r="V10" s="7"/>
      <c r="W10" s="8"/>
      <c r="X10" s="7"/>
      <c r="Y10" s="8"/>
      <c r="Z10" s="9">
        <f t="shared" si="1"/>
        <v>31000.769999999997</v>
      </c>
      <c r="AA10" s="10">
        <f t="shared" si="1"/>
        <v>26125</v>
      </c>
    </row>
    <row r="11" spans="1:27" ht="21.4" x14ac:dyDescent="0.45">
      <c r="A11" s="6" t="s">
        <v>35</v>
      </c>
      <c r="B11" s="11">
        <f t="shared" ref="B11:Z11" si="2">SUM(B3:B10)</f>
        <v>2860</v>
      </c>
      <c r="C11" s="12">
        <f t="shared" si="2"/>
        <v>0</v>
      </c>
      <c r="D11" s="11">
        <f t="shared" si="2"/>
        <v>2854.03</v>
      </c>
      <c r="E11" s="12">
        <f t="shared" si="2"/>
        <v>0</v>
      </c>
      <c r="F11" s="11">
        <f t="shared" si="2"/>
        <v>26387.13</v>
      </c>
      <c r="G11" s="12">
        <f t="shared" si="2"/>
        <v>28550</v>
      </c>
      <c r="H11" s="11">
        <f t="shared" si="2"/>
        <v>-300</v>
      </c>
      <c r="I11" s="12">
        <f t="shared" si="2"/>
        <v>4750</v>
      </c>
      <c r="J11" s="11">
        <f t="shared" si="2"/>
        <v>4765</v>
      </c>
      <c r="K11" s="12">
        <f t="shared" si="2"/>
        <v>1875</v>
      </c>
      <c r="L11" s="11">
        <f t="shared" si="2"/>
        <v>3492.98</v>
      </c>
      <c r="M11" s="12">
        <f t="shared" si="2"/>
        <v>1600</v>
      </c>
      <c r="N11" s="11">
        <f t="shared" si="2"/>
        <v>894.91</v>
      </c>
      <c r="O11" s="12">
        <f t="shared" si="2"/>
        <v>4250</v>
      </c>
      <c r="P11" s="11">
        <f t="shared" si="2"/>
        <v>50</v>
      </c>
      <c r="Q11" s="12">
        <f t="shared" si="2"/>
        <v>0</v>
      </c>
      <c r="R11" s="11">
        <f t="shared" si="2"/>
        <v>576.69000000000005</v>
      </c>
      <c r="S11" s="12">
        <f t="shared" si="2"/>
        <v>1300</v>
      </c>
      <c r="T11" s="11">
        <f t="shared" si="2"/>
        <v>469.90999999999997</v>
      </c>
      <c r="U11" s="12">
        <f t="shared" si="2"/>
        <v>0</v>
      </c>
      <c r="V11" s="11">
        <f t="shared" si="2"/>
        <v>0</v>
      </c>
      <c r="W11" s="12">
        <f t="shared" si="2"/>
        <v>0</v>
      </c>
      <c r="X11" s="11">
        <f t="shared" si="2"/>
        <v>0</v>
      </c>
      <c r="Y11" s="12">
        <f t="shared" si="2"/>
        <v>1300</v>
      </c>
      <c r="Z11" s="11">
        <f t="shared" si="2"/>
        <v>42734.75</v>
      </c>
      <c r="AA11" s="13">
        <f>(((((((((((C11)+(E11))+(G11))+(I11))+(K11))+(M11))+(O11))+(Q11))+(S11))+(U11))+(W11))+(Y11)</f>
        <v>43625</v>
      </c>
    </row>
    <row r="12" spans="1:27" ht="21.4" x14ac:dyDescent="0.45">
      <c r="A12" s="6" t="s">
        <v>36</v>
      </c>
      <c r="B12" s="9"/>
      <c r="C12" s="10"/>
      <c r="D12" s="7"/>
      <c r="E12" s="8"/>
      <c r="F12" s="7"/>
      <c r="G12" s="8"/>
      <c r="H12" s="7"/>
      <c r="I12" s="8"/>
      <c r="J12" s="7"/>
      <c r="K12" s="8"/>
      <c r="L12" s="7"/>
      <c r="M12" s="8"/>
      <c r="N12" s="7"/>
      <c r="O12" s="8"/>
      <c r="P12" s="7"/>
      <c r="Q12" s="8"/>
      <c r="R12" s="7"/>
      <c r="S12" s="8"/>
      <c r="T12" s="7"/>
      <c r="U12" s="8"/>
      <c r="V12" s="7"/>
      <c r="W12" s="8"/>
      <c r="X12" s="7"/>
      <c r="Y12" s="8"/>
      <c r="Z12" s="9">
        <f t="shared" ref="Z12:AA14" si="3">(((((((((((B12)+(D12))+(F12))+(H12))+(J12))+(L12))+(N12))+(P12))+(R12))+(T12))+(V12))+(X12)</f>
        <v>0</v>
      </c>
      <c r="AA12" s="10">
        <f t="shared" si="3"/>
        <v>0</v>
      </c>
    </row>
    <row r="13" spans="1:27" ht="31.5" x14ac:dyDescent="0.45">
      <c r="A13" s="6" t="s">
        <v>37</v>
      </c>
      <c r="B13" s="9">
        <v>1500</v>
      </c>
      <c r="C13" s="10"/>
      <c r="D13" s="7">
        <v>1500</v>
      </c>
      <c r="E13" s="8">
        <v>1500</v>
      </c>
      <c r="F13" s="7"/>
      <c r="G13" s="8">
        <v>750</v>
      </c>
      <c r="H13" s="7"/>
      <c r="I13" s="8">
        <v>750</v>
      </c>
      <c r="J13" s="7"/>
      <c r="K13" s="8"/>
      <c r="L13" s="7"/>
      <c r="M13" s="8"/>
      <c r="N13" s="7"/>
      <c r="O13" s="8"/>
      <c r="P13" s="7"/>
      <c r="Q13" s="8"/>
      <c r="R13" s="7"/>
      <c r="S13" s="8"/>
      <c r="T13" s="9">
        <v>500</v>
      </c>
      <c r="U13" s="10"/>
      <c r="V13" s="7"/>
      <c r="W13" s="8"/>
      <c r="X13" s="7"/>
      <c r="Y13" s="8"/>
      <c r="Z13" s="9">
        <f t="shared" si="3"/>
        <v>3500</v>
      </c>
      <c r="AA13" s="10">
        <f t="shared" si="3"/>
        <v>3000</v>
      </c>
    </row>
    <row r="14" spans="1:27" ht="21.4" x14ac:dyDescent="0.45">
      <c r="A14" s="6" t="s">
        <v>38</v>
      </c>
      <c r="B14" s="11">
        <f t="shared" ref="B14:Y14" si="4">SUM(B11:B13)</f>
        <v>4360</v>
      </c>
      <c r="C14" s="12">
        <f t="shared" si="4"/>
        <v>0</v>
      </c>
      <c r="D14" s="11">
        <f t="shared" si="4"/>
        <v>4354.0300000000007</v>
      </c>
      <c r="E14" s="12">
        <f t="shared" si="4"/>
        <v>1500</v>
      </c>
      <c r="F14" s="11">
        <f t="shared" si="4"/>
        <v>26387.13</v>
      </c>
      <c r="G14" s="12">
        <f t="shared" si="4"/>
        <v>29300</v>
      </c>
      <c r="H14" s="11">
        <f t="shared" si="4"/>
        <v>-300</v>
      </c>
      <c r="I14" s="12">
        <f t="shared" si="4"/>
        <v>5500</v>
      </c>
      <c r="J14" s="11">
        <f t="shared" si="4"/>
        <v>4765</v>
      </c>
      <c r="K14" s="12">
        <f t="shared" si="4"/>
        <v>1875</v>
      </c>
      <c r="L14" s="11">
        <f t="shared" si="4"/>
        <v>3492.98</v>
      </c>
      <c r="M14" s="12">
        <f t="shared" si="4"/>
        <v>1600</v>
      </c>
      <c r="N14" s="11">
        <f t="shared" si="4"/>
        <v>894.91</v>
      </c>
      <c r="O14" s="12">
        <f t="shared" si="4"/>
        <v>4250</v>
      </c>
      <c r="P14" s="11">
        <f t="shared" si="4"/>
        <v>50</v>
      </c>
      <c r="Q14" s="12">
        <f t="shared" si="4"/>
        <v>0</v>
      </c>
      <c r="R14" s="11">
        <f t="shared" si="4"/>
        <v>576.69000000000005</v>
      </c>
      <c r="S14" s="12">
        <f t="shared" si="4"/>
        <v>1300</v>
      </c>
      <c r="T14" s="11">
        <f t="shared" si="4"/>
        <v>969.91</v>
      </c>
      <c r="U14" s="12">
        <f t="shared" si="4"/>
        <v>0</v>
      </c>
      <c r="V14" s="11">
        <f t="shared" si="4"/>
        <v>0</v>
      </c>
      <c r="W14" s="12">
        <f t="shared" si="4"/>
        <v>0</v>
      </c>
      <c r="X14" s="11">
        <f t="shared" si="4"/>
        <v>0</v>
      </c>
      <c r="Y14" s="12">
        <f t="shared" si="4"/>
        <v>1300</v>
      </c>
      <c r="Z14" s="11">
        <f t="shared" si="3"/>
        <v>45550.650000000016</v>
      </c>
      <c r="AA14" s="13">
        <f t="shared" si="3"/>
        <v>46625</v>
      </c>
    </row>
    <row r="15" spans="1:27" x14ac:dyDescent="0.45">
      <c r="A15" s="6" t="s">
        <v>39</v>
      </c>
      <c r="B15" s="11">
        <f t="shared" ref="B15:Y15" si="5">(B14)-(0)</f>
        <v>4360</v>
      </c>
      <c r="C15" s="13">
        <f t="shared" si="5"/>
        <v>0</v>
      </c>
      <c r="D15" s="11">
        <f t="shared" si="5"/>
        <v>4354.0300000000007</v>
      </c>
      <c r="E15" s="13">
        <f t="shared" si="5"/>
        <v>1500</v>
      </c>
      <c r="F15" s="11">
        <f t="shared" si="5"/>
        <v>26387.13</v>
      </c>
      <c r="G15" s="13">
        <f t="shared" si="5"/>
        <v>29300</v>
      </c>
      <c r="H15" s="11">
        <f t="shared" si="5"/>
        <v>-300</v>
      </c>
      <c r="I15" s="13">
        <f t="shared" si="5"/>
        <v>5500</v>
      </c>
      <c r="J15" s="11">
        <f t="shared" si="5"/>
        <v>4765</v>
      </c>
      <c r="K15" s="13">
        <f t="shared" si="5"/>
        <v>1875</v>
      </c>
      <c r="L15" s="11">
        <f t="shared" si="5"/>
        <v>3492.98</v>
      </c>
      <c r="M15" s="13">
        <f t="shared" si="5"/>
        <v>1600</v>
      </c>
      <c r="N15" s="11">
        <f t="shared" si="5"/>
        <v>894.91</v>
      </c>
      <c r="O15" s="13">
        <f t="shared" si="5"/>
        <v>4250</v>
      </c>
      <c r="P15" s="11">
        <f t="shared" si="5"/>
        <v>50</v>
      </c>
      <c r="Q15" s="13">
        <f t="shared" si="5"/>
        <v>0</v>
      </c>
      <c r="R15" s="11">
        <f t="shared" si="5"/>
        <v>576.69000000000005</v>
      </c>
      <c r="S15" s="13">
        <f t="shared" si="5"/>
        <v>1300</v>
      </c>
      <c r="T15" s="11">
        <f t="shared" si="5"/>
        <v>969.91</v>
      </c>
      <c r="U15" s="13">
        <f t="shared" si="5"/>
        <v>0</v>
      </c>
      <c r="V15" s="11">
        <f t="shared" si="5"/>
        <v>0</v>
      </c>
      <c r="W15" s="13">
        <f t="shared" si="5"/>
        <v>0</v>
      </c>
      <c r="X15" s="11">
        <f t="shared" si="5"/>
        <v>0</v>
      </c>
      <c r="Y15" s="13">
        <f t="shared" si="5"/>
        <v>1300</v>
      </c>
      <c r="Z15" s="11">
        <f>(((((((((((B15)+(D15))+(F15))+(H15))+(J15))+(L15))+(N15))+(P15))+(R15))+(T15))+(V15))+(X15)</f>
        <v>45550.650000000016</v>
      </c>
      <c r="AA15" s="13">
        <f>AA11+AA13</f>
        <v>46625</v>
      </c>
    </row>
    <row r="16" spans="1:27" x14ac:dyDescent="0.45">
      <c r="A16" s="6" t="s">
        <v>40</v>
      </c>
      <c r="B16" s="7"/>
      <c r="C16" s="8"/>
      <c r="D16" s="7"/>
      <c r="E16" s="8"/>
      <c r="F16" s="7"/>
      <c r="G16" s="8"/>
      <c r="H16" s="7"/>
      <c r="I16" s="8"/>
      <c r="J16" s="7"/>
      <c r="K16" s="8"/>
      <c r="L16" s="7"/>
      <c r="M16" s="8"/>
      <c r="N16" s="7"/>
      <c r="O16" s="8"/>
      <c r="P16" s="7"/>
      <c r="Q16" s="8"/>
      <c r="R16" s="7"/>
      <c r="S16" s="8"/>
      <c r="T16" s="7"/>
      <c r="U16" s="8"/>
      <c r="V16" s="7"/>
      <c r="W16" s="8"/>
      <c r="X16" s="7"/>
      <c r="Y16" s="8"/>
      <c r="Z16" s="7"/>
      <c r="AA16" s="8"/>
    </row>
    <row r="17" spans="1:27" ht="21.4" x14ac:dyDescent="0.45">
      <c r="A17" s="6" t="s">
        <v>41</v>
      </c>
      <c r="B17" s="7"/>
      <c r="C17" s="8"/>
      <c r="D17" s="7"/>
      <c r="E17" s="8"/>
      <c r="F17" s="7"/>
      <c r="G17" s="8"/>
      <c r="H17" s="7">
        <v>0</v>
      </c>
      <c r="I17" s="8"/>
      <c r="J17" s="7"/>
      <c r="K17" s="8"/>
      <c r="L17" s="7"/>
      <c r="M17" s="8"/>
      <c r="N17" s="7"/>
      <c r="O17" s="8"/>
      <c r="P17" s="7"/>
      <c r="Q17" s="8"/>
      <c r="R17" s="7"/>
      <c r="S17" s="8"/>
      <c r="T17" s="9"/>
      <c r="U17" s="10"/>
      <c r="V17" s="7"/>
      <c r="W17" s="8"/>
      <c r="X17" s="7"/>
      <c r="Y17" s="8"/>
      <c r="Z17" s="9">
        <f t="shared" ref="Z17:AA32" si="6">(((((((((((B17)+(D17))+(F17))+(H17))+(J17))+(L17))+(N17))+(P17))+(R17))+(T17))+(V17))+(X17)</f>
        <v>0</v>
      </c>
      <c r="AA17" s="10">
        <f t="shared" si="6"/>
        <v>0</v>
      </c>
    </row>
    <row r="18" spans="1:27" ht="31.5" x14ac:dyDescent="0.45">
      <c r="A18" s="6" t="s">
        <v>42</v>
      </c>
      <c r="B18" s="7"/>
      <c r="C18" s="8"/>
      <c r="D18" s="7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9"/>
      <c r="W18" s="10"/>
      <c r="X18" s="7"/>
      <c r="Y18" s="8"/>
      <c r="Z18" s="9">
        <f t="shared" si="6"/>
        <v>0</v>
      </c>
      <c r="AA18" s="10">
        <f t="shared" si="6"/>
        <v>0</v>
      </c>
    </row>
    <row r="19" spans="1:27" ht="31.5" x14ac:dyDescent="0.45">
      <c r="A19" s="6" t="s">
        <v>43</v>
      </c>
      <c r="B19" s="11">
        <f>(B17)+(B18)</f>
        <v>0</v>
      </c>
      <c r="C19" s="13"/>
      <c r="D19" s="11">
        <f>(D17)+(D18)</f>
        <v>0</v>
      </c>
      <c r="E19" s="13"/>
      <c r="F19" s="11">
        <f>(F17)+(F18)</f>
        <v>0</v>
      </c>
      <c r="G19" s="13"/>
      <c r="H19" s="11">
        <f>(H17)+(H18)</f>
        <v>0</v>
      </c>
      <c r="I19" s="13"/>
      <c r="J19" s="11">
        <f>(J17)+(J18)</f>
        <v>0</v>
      </c>
      <c r="K19" s="13"/>
      <c r="L19" s="11">
        <f>(L17)+(L18)</f>
        <v>0</v>
      </c>
      <c r="M19" s="13"/>
      <c r="N19" s="11">
        <f>(N17)+(N18)</f>
        <v>0</v>
      </c>
      <c r="O19" s="13"/>
      <c r="P19" s="11">
        <f>(P17)+(P18)</f>
        <v>0</v>
      </c>
      <c r="Q19" s="13"/>
      <c r="R19" s="11">
        <f>(R17)+(R18)</f>
        <v>0</v>
      </c>
      <c r="S19" s="13"/>
      <c r="T19" s="11">
        <f>(T17)+(T18)</f>
        <v>0</v>
      </c>
      <c r="U19" s="13"/>
      <c r="V19" s="11">
        <f>(V17)+(V18)</f>
        <v>0</v>
      </c>
      <c r="W19" s="13"/>
      <c r="X19" s="11">
        <f>(X17)+(X18)</f>
        <v>0</v>
      </c>
      <c r="Y19" s="13"/>
      <c r="Z19" s="11">
        <f t="shared" si="6"/>
        <v>0</v>
      </c>
      <c r="AA19" s="13">
        <f t="shared" si="6"/>
        <v>0</v>
      </c>
    </row>
    <row r="20" spans="1:27" ht="21.4" x14ac:dyDescent="0.45">
      <c r="A20" s="6" t="s">
        <v>44</v>
      </c>
      <c r="B20" s="7"/>
      <c r="C20" s="8"/>
      <c r="D20" s="7"/>
      <c r="E20" s="8"/>
      <c r="F20" s="7">
        <v>40</v>
      </c>
      <c r="G20" s="8"/>
      <c r="H20" s="7"/>
      <c r="I20" s="8"/>
      <c r="J20" s="7"/>
      <c r="K20" s="8"/>
      <c r="L20" s="7"/>
      <c r="M20" s="8"/>
      <c r="N20" s="7"/>
      <c r="O20" s="8"/>
      <c r="P20" s="7">
        <v>210</v>
      </c>
      <c r="Q20" s="8"/>
      <c r="R20" s="7"/>
      <c r="S20" s="8"/>
      <c r="T20" s="7"/>
      <c r="U20" s="8"/>
      <c r="V20" s="7"/>
      <c r="W20" s="8"/>
      <c r="X20" s="9"/>
      <c r="Y20" s="10">
        <v>500</v>
      </c>
      <c r="Z20" s="9">
        <f t="shared" si="6"/>
        <v>250</v>
      </c>
      <c r="AA20" s="10">
        <f t="shared" si="6"/>
        <v>500</v>
      </c>
    </row>
    <row r="21" spans="1:27" ht="31.5" x14ac:dyDescent="0.45">
      <c r="A21" s="6" t="s">
        <v>45</v>
      </c>
      <c r="B21" s="7"/>
      <c r="C21" s="8"/>
      <c r="D21" s="7"/>
      <c r="E21" s="8"/>
      <c r="F21" s="7"/>
      <c r="G21" s="8"/>
      <c r="H21" s="7"/>
      <c r="I21" s="8"/>
      <c r="J21" s="7"/>
      <c r="K21" s="8"/>
      <c r="L21" s="7"/>
      <c r="M21" s="8"/>
      <c r="N21" s="7"/>
      <c r="O21" s="8"/>
      <c r="P21" s="7"/>
      <c r="Q21" s="8"/>
      <c r="R21" s="7"/>
      <c r="S21" s="8"/>
      <c r="T21" s="7"/>
      <c r="U21" s="8"/>
      <c r="V21" s="7"/>
      <c r="W21" s="8"/>
      <c r="X21" s="9"/>
      <c r="Y21" s="10">
        <v>1000</v>
      </c>
      <c r="Z21" s="9">
        <f t="shared" si="6"/>
        <v>0</v>
      </c>
      <c r="AA21" s="10">
        <f t="shared" si="6"/>
        <v>1000</v>
      </c>
    </row>
    <row r="22" spans="1:27" x14ac:dyDescent="0.45">
      <c r="A22" s="6" t="s">
        <v>46</v>
      </c>
      <c r="B22" s="7"/>
      <c r="C22" s="8"/>
      <c r="D22" s="7"/>
      <c r="E22" s="8"/>
      <c r="F22" s="7">
        <v>3035</v>
      </c>
      <c r="G22" s="8"/>
      <c r="H22" s="7">
        <v>3069.58</v>
      </c>
      <c r="I22" s="8"/>
      <c r="J22" s="7"/>
      <c r="K22" s="8"/>
      <c r="L22" s="7"/>
      <c r="M22" s="8"/>
      <c r="N22" s="7"/>
      <c r="O22" s="8"/>
      <c r="P22" s="7"/>
      <c r="Q22" s="8"/>
      <c r="R22" s="7"/>
      <c r="S22" s="8"/>
      <c r="T22" s="7"/>
      <c r="U22" s="8"/>
      <c r="V22" s="7"/>
      <c r="W22" s="8"/>
      <c r="X22" s="7"/>
      <c r="Y22" s="8"/>
      <c r="Z22" s="9">
        <f t="shared" si="6"/>
        <v>6104.58</v>
      </c>
      <c r="AA22" s="10">
        <f t="shared" si="6"/>
        <v>0</v>
      </c>
    </row>
    <row r="23" spans="1:27" ht="21.4" x14ac:dyDescent="0.45">
      <c r="A23" s="6" t="s">
        <v>47</v>
      </c>
      <c r="B23" s="7"/>
      <c r="C23" s="8"/>
      <c r="D23" s="7"/>
      <c r="E23" s="8"/>
      <c r="F23" s="7"/>
      <c r="G23" s="8"/>
      <c r="H23" s="9"/>
      <c r="I23" s="10">
        <v>150</v>
      </c>
      <c r="J23" s="7"/>
      <c r="K23" s="8"/>
      <c r="L23" s="7"/>
      <c r="M23" s="8"/>
      <c r="N23" s="7"/>
      <c r="O23" s="8"/>
      <c r="P23" s="7"/>
      <c r="Q23" s="8"/>
      <c r="R23" s="7"/>
      <c r="S23" s="8"/>
      <c r="T23" s="7"/>
      <c r="U23" s="8"/>
      <c r="V23" s="7"/>
      <c r="W23" s="8"/>
      <c r="X23" s="7"/>
      <c r="Y23" s="8"/>
      <c r="Z23" s="9">
        <f t="shared" si="6"/>
        <v>0</v>
      </c>
      <c r="AA23" s="10">
        <f t="shared" si="6"/>
        <v>150</v>
      </c>
    </row>
    <row r="24" spans="1:27" ht="21.4" x14ac:dyDescent="0.45">
      <c r="A24" s="6" t="s">
        <v>48</v>
      </c>
      <c r="B24" s="7"/>
      <c r="C24" s="8"/>
      <c r="D24" s="7"/>
      <c r="E24" s="8"/>
      <c r="F24" s="7"/>
      <c r="G24" s="8"/>
      <c r="H24" s="9"/>
      <c r="I24" s="10">
        <v>100</v>
      </c>
      <c r="J24" s="7"/>
      <c r="K24" s="8"/>
      <c r="L24" s="7"/>
      <c r="M24" s="8"/>
      <c r="N24" s="7"/>
      <c r="O24" s="8"/>
      <c r="P24" s="7"/>
      <c r="Q24" s="8"/>
      <c r="R24" s="7"/>
      <c r="S24" s="8"/>
      <c r="T24" s="7"/>
      <c r="U24" s="8"/>
      <c r="V24" s="7"/>
      <c r="W24" s="8"/>
      <c r="X24" s="7"/>
      <c r="Y24" s="8"/>
      <c r="Z24" s="9">
        <f t="shared" si="6"/>
        <v>0</v>
      </c>
      <c r="AA24" s="10">
        <f t="shared" si="6"/>
        <v>100</v>
      </c>
    </row>
    <row r="25" spans="1:27" x14ac:dyDescent="0.45">
      <c r="A25" s="6" t="s">
        <v>49</v>
      </c>
      <c r="B25" s="7"/>
      <c r="C25" s="8"/>
      <c r="D25" s="9"/>
      <c r="E25" s="10"/>
      <c r="F25" s="9"/>
      <c r="G25" s="10"/>
      <c r="H25" s="7"/>
      <c r="I25" s="8">
        <v>2600</v>
      </c>
      <c r="J25" s="7"/>
      <c r="K25" s="8">
        <v>750</v>
      </c>
      <c r="L25" s="7"/>
      <c r="M25" s="8"/>
      <c r="N25" s="7"/>
      <c r="O25" s="8"/>
      <c r="P25" s="7"/>
      <c r="Q25" s="8"/>
      <c r="R25" s="7"/>
      <c r="S25" s="8"/>
      <c r="T25" s="7"/>
      <c r="U25" s="8"/>
      <c r="V25" s="7"/>
      <c r="W25" s="8"/>
      <c r="X25" s="7"/>
      <c r="Y25" s="8"/>
      <c r="Z25" s="9">
        <f t="shared" si="6"/>
        <v>0</v>
      </c>
      <c r="AA25" s="10">
        <f t="shared" si="6"/>
        <v>3350</v>
      </c>
    </row>
    <row r="26" spans="1:27" ht="21.4" x14ac:dyDescent="0.45">
      <c r="A26" s="6" t="s">
        <v>50</v>
      </c>
      <c r="B26" s="11">
        <f>(((B22)+(B23))+(B24))+(B25)+B21+B20</f>
        <v>0</v>
      </c>
      <c r="C26" s="13">
        <f>(((C22)+(C23))+(C24))+(C25)</f>
        <v>0</v>
      </c>
      <c r="D26" s="11">
        <f>(((D22)+(D23))+(D24))+(D25)+D21+D20</f>
        <v>0</v>
      </c>
      <c r="E26" s="13">
        <f>(((E22)+(E23))+(E24))+(E25)</f>
        <v>0</v>
      </c>
      <c r="F26" s="11">
        <f>(((F22)+(F23))+(F24))+(F25)+F21+F20</f>
        <v>3075</v>
      </c>
      <c r="G26" s="13">
        <f>(((G22)+(G23))+(G24))+(G25)</f>
        <v>0</v>
      </c>
      <c r="H26" s="11">
        <f>(((H22)+(H23))+(H24))+(H25)+H21+H20</f>
        <v>3069.58</v>
      </c>
      <c r="I26" s="13">
        <f>(((I22)+(I23))+(I24))+(I25)</f>
        <v>2850</v>
      </c>
      <c r="J26" s="11">
        <f>(((J22)+(J23))+(J24))+(J25)+J21+J20</f>
        <v>0</v>
      </c>
      <c r="K26" s="13">
        <f>(((K22)+(K23))+(K24))+(K25)</f>
        <v>750</v>
      </c>
      <c r="L26" s="11">
        <f>(((L22)+(L23))+(L24))+(L25)+L21+L20</f>
        <v>0</v>
      </c>
      <c r="M26" s="13">
        <f>(((M22)+(M23))+(M24))+(M25)</f>
        <v>0</v>
      </c>
      <c r="N26" s="11">
        <f>(((N22)+(N23))+(N24))+(N25)+N21+N20</f>
        <v>0</v>
      </c>
      <c r="O26" s="13">
        <f>(((O22)+(O23))+(O24))+(O25)</f>
        <v>0</v>
      </c>
      <c r="P26" s="11">
        <f>(((P22)+(P23))+(P24))+(P25)+P21</f>
        <v>0</v>
      </c>
      <c r="Q26" s="13">
        <f>(((Q22)+(Q23))+(Q24))+(Q25)</f>
        <v>0</v>
      </c>
      <c r="R26" s="11">
        <f>(((R22)+(R23))+(R24))+(R25)+R21+R20</f>
        <v>0</v>
      </c>
      <c r="S26" s="13">
        <f>(((S22)+(S23))+(S24))+(S25)</f>
        <v>0</v>
      </c>
      <c r="T26" s="11">
        <f>(((T22)+(T23))+(T24))+(T25)+T21+T20</f>
        <v>0</v>
      </c>
      <c r="U26" s="13">
        <f>(((U22)+(U23))+(U24))+(U25)</f>
        <v>0</v>
      </c>
      <c r="V26" s="11">
        <f>(((V22)+(V23))+(V24))+(V25)+V21+V20</f>
        <v>0</v>
      </c>
      <c r="W26" s="13">
        <f>(((W22)+(W23))+(W24))+(W25)</f>
        <v>0</v>
      </c>
      <c r="X26" s="11">
        <f>(((X22)+(X23))+(X24))+(X25)+X21+X20</f>
        <v>0</v>
      </c>
      <c r="Y26" s="13">
        <f>(((Y22)+(Y23))+(Y24))+(Y25)</f>
        <v>0</v>
      </c>
      <c r="Z26" s="11">
        <f t="shared" si="6"/>
        <v>6144.58</v>
      </c>
      <c r="AA26" s="13">
        <f t="shared" si="6"/>
        <v>3600</v>
      </c>
    </row>
    <row r="27" spans="1:27" ht="21.4" x14ac:dyDescent="0.45">
      <c r="A27" s="6" t="s">
        <v>51</v>
      </c>
      <c r="B27" s="9"/>
      <c r="C27" s="10"/>
      <c r="D27" s="7"/>
      <c r="E27" s="8"/>
      <c r="F27" s="7"/>
      <c r="G27" s="8"/>
      <c r="H27" s="7"/>
      <c r="I27" s="8">
        <v>400</v>
      </c>
      <c r="J27" s="7"/>
      <c r="K27" s="8">
        <v>600</v>
      </c>
      <c r="L27" s="7"/>
      <c r="M27" s="8"/>
      <c r="N27" s="7"/>
      <c r="O27" s="8"/>
      <c r="P27" s="7"/>
      <c r="Q27" s="8"/>
      <c r="R27" s="7"/>
      <c r="S27" s="8"/>
      <c r="T27" s="7"/>
      <c r="U27" s="8"/>
      <c r="V27" s="7"/>
      <c r="W27" s="8"/>
      <c r="X27" s="7"/>
      <c r="Y27" s="8"/>
      <c r="Z27" s="9">
        <f t="shared" si="6"/>
        <v>0</v>
      </c>
      <c r="AA27" s="10">
        <f t="shared" si="6"/>
        <v>1000</v>
      </c>
    </row>
    <row r="28" spans="1:27" ht="31.5" x14ac:dyDescent="0.45">
      <c r="A28" s="6" t="s">
        <v>52</v>
      </c>
      <c r="B28" s="7"/>
      <c r="C28" s="8"/>
      <c r="D28" s="7"/>
      <c r="E28" s="8"/>
      <c r="F28" s="7"/>
      <c r="G28" s="8"/>
      <c r="H28" s="7"/>
      <c r="I28" s="8"/>
      <c r="J28" s="7"/>
      <c r="K28" s="8"/>
      <c r="L28" s="7"/>
      <c r="M28" s="8"/>
      <c r="N28" s="7"/>
      <c r="O28" s="8"/>
      <c r="P28" s="7"/>
      <c r="Q28" s="8"/>
      <c r="R28" s="7"/>
      <c r="S28" s="8"/>
      <c r="T28" s="7"/>
      <c r="U28" s="8"/>
      <c r="V28" s="7"/>
      <c r="W28" s="8"/>
      <c r="X28" s="7"/>
      <c r="Y28" s="8"/>
      <c r="Z28" s="9">
        <f t="shared" si="6"/>
        <v>0</v>
      </c>
      <c r="AA28" s="10">
        <f t="shared" si="6"/>
        <v>0</v>
      </c>
    </row>
    <row r="29" spans="1:27" ht="21.4" x14ac:dyDescent="0.45">
      <c r="A29" s="6" t="s">
        <v>53</v>
      </c>
      <c r="B29" s="7"/>
      <c r="C29" s="8"/>
      <c r="D29" s="7"/>
      <c r="E29" s="8"/>
      <c r="F29" s="7"/>
      <c r="G29" s="8"/>
      <c r="H29" s="7"/>
      <c r="I29" s="8"/>
      <c r="J29" s="7"/>
      <c r="K29" s="8"/>
      <c r="L29" s="7"/>
      <c r="M29" s="8"/>
      <c r="N29" s="7"/>
      <c r="O29" s="8"/>
      <c r="P29" s="7"/>
      <c r="Q29" s="8"/>
      <c r="R29" s="7"/>
      <c r="S29" s="8"/>
      <c r="T29" s="7"/>
      <c r="U29" s="8"/>
      <c r="V29" s="7"/>
      <c r="W29" s="8"/>
      <c r="X29" s="9"/>
      <c r="Y29" s="10"/>
      <c r="Z29" s="9">
        <f t="shared" si="6"/>
        <v>0</v>
      </c>
      <c r="AA29" s="10">
        <f t="shared" si="6"/>
        <v>0</v>
      </c>
    </row>
    <row r="30" spans="1:27" ht="21.4" x14ac:dyDescent="0.45">
      <c r="A30" s="6" t="s">
        <v>54</v>
      </c>
      <c r="B30" s="7"/>
      <c r="C30" s="8"/>
      <c r="D30" s="7"/>
      <c r="E30" s="8"/>
      <c r="F30" s="7"/>
      <c r="G30" s="8"/>
      <c r="H30" s="7"/>
      <c r="I30" s="8"/>
      <c r="J30" s="7"/>
      <c r="K30" s="8"/>
      <c r="L30" s="7"/>
      <c r="M30" s="8"/>
      <c r="N30" s="7"/>
      <c r="O30" s="8"/>
      <c r="P30" s="7"/>
      <c r="Q30" s="8"/>
      <c r="R30" s="7"/>
      <c r="S30" s="8"/>
      <c r="T30" s="7"/>
      <c r="U30" s="8"/>
      <c r="V30" s="7"/>
      <c r="W30" s="8"/>
      <c r="X30" s="9"/>
      <c r="Y30" s="10">
        <v>1100</v>
      </c>
      <c r="Z30" s="9">
        <f t="shared" si="6"/>
        <v>0</v>
      </c>
      <c r="AA30" s="10">
        <f t="shared" si="6"/>
        <v>1100</v>
      </c>
    </row>
    <row r="31" spans="1:27" ht="21.4" x14ac:dyDescent="0.45">
      <c r="A31" s="6" t="s">
        <v>55</v>
      </c>
      <c r="B31" s="7"/>
      <c r="C31" s="8"/>
      <c r="D31" s="7"/>
      <c r="E31" s="8"/>
      <c r="F31" s="7"/>
      <c r="G31" s="8"/>
      <c r="H31" s="7"/>
      <c r="I31" s="8"/>
      <c r="J31" s="7"/>
      <c r="K31" s="8"/>
      <c r="L31" s="7"/>
      <c r="M31" s="8"/>
      <c r="N31" s="7"/>
      <c r="O31" s="8"/>
      <c r="P31" s="7"/>
      <c r="Q31" s="8"/>
      <c r="R31" s="7"/>
      <c r="S31" s="8"/>
      <c r="T31" s="7"/>
      <c r="U31" s="8"/>
      <c r="V31" s="7"/>
      <c r="W31" s="8"/>
      <c r="X31" s="9"/>
      <c r="Y31" s="10"/>
      <c r="Z31" s="9">
        <f t="shared" si="6"/>
        <v>0</v>
      </c>
      <c r="AA31" s="10">
        <f t="shared" si="6"/>
        <v>0</v>
      </c>
    </row>
    <row r="32" spans="1:27" ht="31.5" x14ac:dyDescent="0.45">
      <c r="A32" s="6" t="s">
        <v>56</v>
      </c>
      <c r="B32" s="7"/>
      <c r="C32" s="8"/>
      <c r="D32" s="7"/>
      <c r="E32" s="8"/>
      <c r="F32" s="7"/>
      <c r="G32" s="8"/>
      <c r="H32" s="7"/>
      <c r="I32" s="8"/>
      <c r="J32" s="7"/>
      <c r="K32" s="8"/>
      <c r="L32" s="7"/>
      <c r="M32" s="8"/>
      <c r="N32" s="7"/>
      <c r="O32" s="8"/>
      <c r="P32" s="7"/>
      <c r="Q32" s="8"/>
      <c r="R32" s="7"/>
      <c r="S32" s="8"/>
      <c r="T32" s="7"/>
      <c r="U32" s="8"/>
      <c r="V32" s="7"/>
      <c r="W32" s="8"/>
      <c r="X32" s="9"/>
      <c r="Y32" s="10">
        <v>750</v>
      </c>
      <c r="Z32" s="9">
        <f t="shared" si="6"/>
        <v>0</v>
      </c>
      <c r="AA32" s="10">
        <f t="shared" si="6"/>
        <v>750</v>
      </c>
    </row>
    <row r="33" spans="1:27" ht="31.5" x14ac:dyDescent="0.45">
      <c r="A33" s="6" t="s">
        <v>57</v>
      </c>
      <c r="B33" s="7"/>
      <c r="C33" s="8"/>
      <c r="D33" s="7"/>
      <c r="E33" s="8"/>
      <c r="F33" s="7"/>
      <c r="G33" s="8"/>
      <c r="H33" s="7"/>
      <c r="I33" s="8"/>
      <c r="J33" s="7"/>
      <c r="K33" s="8"/>
      <c r="L33" s="7"/>
      <c r="M33" s="8"/>
      <c r="N33" s="7"/>
      <c r="O33" s="8"/>
      <c r="P33" s="7"/>
      <c r="Q33" s="8"/>
      <c r="R33" s="7"/>
      <c r="S33" s="8"/>
      <c r="T33" s="7"/>
      <c r="U33" s="8"/>
      <c r="V33" s="7"/>
      <c r="W33" s="8"/>
      <c r="X33" s="9"/>
      <c r="Y33" s="10">
        <v>2000</v>
      </c>
      <c r="Z33" s="9">
        <f t="shared" ref="Z33:AA48" si="7">(((((((((((B33)+(D33))+(F33))+(H33))+(J33))+(L33))+(N33))+(P33))+(R33))+(T33))+(V33))+(X33)</f>
        <v>0</v>
      </c>
      <c r="AA33" s="10">
        <f t="shared" si="7"/>
        <v>2000</v>
      </c>
    </row>
    <row r="34" spans="1:27" ht="21.4" x14ac:dyDescent="0.45">
      <c r="A34" s="6" t="s">
        <v>58</v>
      </c>
      <c r="B34" s="7"/>
      <c r="C34" s="8"/>
      <c r="D34" s="7"/>
      <c r="E34" s="8"/>
      <c r="F34" s="7"/>
      <c r="G34" s="8"/>
      <c r="H34" s="7"/>
      <c r="I34" s="8"/>
      <c r="J34" s="7"/>
      <c r="K34" s="8"/>
      <c r="L34" s="7"/>
      <c r="M34" s="8"/>
      <c r="N34" s="7"/>
      <c r="O34" s="8"/>
      <c r="P34" s="7"/>
      <c r="Q34" s="8"/>
      <c r="R34" s="7"/>
      <c r="S34" s="8"/>
      <c r="T34" s="7"/>
      <c r="U34" s="8"/>
      <c r="V34" s="7"/>
      <c r="W34" s="8"/>
      <c r="X34" s="9"/>
      <c r="Y34" s="10">
        <v>1000</v>
      </c>
      <c r="Z34" s="9">
        <f t="shared" si="7"/>
        <v>0</v>
      </c>
      <c r="AA34" s="10">
        <f t="shared" si="7"/>
        <v>1000</v>
      </c>
    </row>
    <row r="35" spans="1:27" ht="31.5" x14ac:dyDescent="0.45">
      <c r="A35" s="6" t="s">
        <v>59</v>
      </c>
      <c r="B35" s="7"/>
      <c r="C35" s="8"/>
      <c r="D35" s="7"/>
      <c r="E35" s="8"/>
      <c r="F35" s="7"/>
      <c r="G35" s="8"/>
      <c r="H35" s="7"/>
      <c r="I35" s="8"/>
      <c r="J35" s="7"/>
      <c r="K35" s="8"/>
      <c r="L35" s="7"/>
      <c r="M35" s="8"/>
      <c r="N35" s="7"/>
      <c r="O35" s="8"/>
      <c r="P35" s="7"/>
      <c r="Q35" s="8"/>
      <c r="R35" s="7"/>
      <c r="S35" s="8"/>
      <c r="T35" s="7"/>
      <c r="U35" s="8"/>
      <c r="V35" s="7"/>
      <c r="W35" s="8"/>
      <c r="X35" s="9"/>
      <c r="Y35" s="10">
        <v>2000</v>
      </c>
      <c r="Z35" s="9">
        <f t="shared" si="7"/>
        <v>0</v>
      </c>
      <c r="AA35" s="10">
        <f t="shared" si="7"/>
        <v>2000</v>
      </c>
    </row>
    <row r="36" spans="1:27" ht="21.4" x14ac:dyDescent="0.45">
      <c r="A36" s="6" t="s">
        <v>60</v>
      </c>
      <c r="B36" s="7"/>
      <c r="C36" s="8"/>
      <c r="D36" s="7"/>
      <c r="E36" s="8"/>
      <c r="F36" s="7"/>
      <c r="G36" s="8"/>
      <c r="H36" s="7"/>
      <c r="I36" s="8"/>
      <c r="J36" s="7"/>
      <c r="K36" s="8"/>
      <c r="L36" s="7"/>
      <c r="M36" s="8"/>
      <c r="N36" s="7"/>
      <c r="O36" s="8"/>
      <c r="P36" s="7"/>
      <c r="Q36" s="8"/>
      <c r="R36" s="7"/>
      <c r="S36" s="8"/>
      <c r="T36" s="7"/>
      <c r="U36" s="8"/>
      <c r="V36" s="7"/>
      <c r="W36" s="8"/>
      <c r="X36" s="9"/>
      <c r="Y36" s="10">
        <v>250</v>
      </c>
      <c r="Z36" s="9">
        <f t="shared" si="7"/>
        <v>0</v>
      </c>
      <c r="AA36" s="10">
        <f t="shared" si="7"/>
        <v>250</v>
      </c>
    </row>
    <row r="37" spans="1:27" ht="21.4" x14ac:dyDescent="0.45">
      <c r="A37" s="6" t="s">
        <v>61</v>
      </c>
      <c r="B37" s="7"/>
      <c r="C37" s="8"/>
      <c r="D37" s="7"/>
      <c r="E37" s="8"/>
      <c r="F37" s="7"/>
      <c r="G37" s="8"/>
      <c r="H37" s="7"/>
      <c r="I37" s="8"/>
      <c r="J37" s="7"/>
      <c r="K37" s="8"/>
      <c r="L37" s="7"/>
      <c r="M37" s="8"/>
      <c r="N37" s="7"/>
      <c r="O37" s="8"/>
      <c r="P37" s="7"/>
      <c r="Q37" s="8"/>
      <c r="R37" s="7"/>
      <c r="S37" s="8"/>
      <c r="T37" s="7"/>
      <c r="U37" s="8"/>
      <c r="V37" s="7"/>
      <c r="W37" s="8"/>
      <c r="X37" s="9"/>
      <c r="Y37" s="10">
        <v>5000</v>
      </c>
      <c r="Z37" s="9">
        <f t="shared" si="7"/>
        <v>0</v>
      </c>
      <c r="AA37" s="10">
        <f t="shared" si="7"/>
        <v>5000</v>
      </c>
    </row>
    <row r="38" spans="1:27" ht="31.5" x14ac:dyDescent="0.45">
      <c r="A38" s="6" t="s">
        <v>62</v>
      </c>
      <c r="B38" s="7"/>
      <c r="C38" s="8"/>
      <c r="D38" s="7"/>
      <c r="E38" s="8"/>
      <c r="F38" s="7"/>
      <c r="G38" s="8"/>
      <c r="H38" s="7"/>
      <c r="I38" s="8"/>
      <c r="J38" s="7"/>
      <c r="K38" s="8"/>
      <c r="L38" s="7"/>
      <c r="M38" s="8"/>
      <c r="N38" s="7"/>
      <c r="O38" s="8"/>
      <c r="P38" s="7"/>
      <c r="Q38" s="8"/>
      <c r="R38" s="7"/>
      <c r="S38" s="8"/>
      <c r="T38" s="7"/>
      <c r="U38" s="8"/>
      <c r="V38" s="7"/>
      <c r="W38" s="8"/>
      <c r="X38" s="9"/>
      <c r="Y38" s="10">
        <v>450</v>
      </c>
      <c r="Z38" s="9">
        <f t="shared" si="7"/>
        <v>0</v>
      </c>
      <c r="AA38" s="10">
        <f t="shared" si="7"/>
        <v>450</v>
      </c>
    </row>
    <row r="39" spans="1:27" ht="21.4" x14ac:dyDescent="0.45">
      <c r="A39" s="6" t="s">
        <v>63</v>
      </c>
      <c r="B39" s="7"/>
      <c r="C39" s="8"/>
      <c r="D39" s="7"/>
      <c r="E39" s="8"/>
      <c r="F39" s="7"/>
      <c r="G39" s="8"/>
      <c r="H39" s="7"/>
      <c r="I39" s="8"/>
      <c r="J39" s="7"/>
      <c r="K39" s="8"/>
      <c r="L39" s="7"/>
      <c r="M39" s="8"/>
      <c r="N39" s="7"/>
      <c r="O39" s="8"/>
      <c r="P39" s="7"/>
      <c r="Q39" s="8"/>
      <c r="R39" s="7"/>
      <c r="S39" s="8"/>
      <c r="T39" s="7"/>
      <c r="U39" s="8"/>
      <c r="V39" s="7"/>
      <c r="W39" s="8"/>
      <c r="X39" s="9"/>
      <c r="Y39" s="10">
        <v>500</v>
      </c>
      <c r="Z39" s="9">
        <f t="shared" si="7"/>
        <v>0</v>
      </c>
      <c r="AA39" s="10">
        <f t="shared" si="7"/>
        <v>500</v>
      </c>
    </row>
    <row r="40" spans="1:27" ht="21.4" x14ac:dyDescent="0.45">
      <c r="A40" s="6" t="s">
        <v>64</v>
      </c>
      <c r="B40" s="7"/>
      <c r="C40" s="8"/>
      <c r="D40" s="7"/>
      <c r="E40" s="8"/>
      <c r="F40" s="7"/>
      <c r="G40" s="8"/>
      <c r="H40" s="7"/>
      <c r="I40" s="8"/>
      <c r="J40" s="7"/>
      <c r="K40" s="8"/>
      <c r="L40" s="7"/>
      <c r="M40" s="8"/>
      <c r="N40" s="7"/>
      <c r="O40" s="8"/>
      <c r="P40" s="7"/>
      <c r="Q40" s="8"/>
      <c r="R40" s="7"/>
      <c r="S40" s="8"/>
      <c r="T40" s="7"/>
      <c r="U40" s="8"/>
      <c r="V40" s="7"/>
      <c r="W40" s="8"/>
      <c r="X40" s="9"/>
      <c r="Y40" s="10">
        <v>500</v>
      </c>
      <c r="Z40" s="9">
        <f t="shared" si="7"/>
        <v>0</v>
      </c>
      <c r="AA40" s="10">
        <f t="shared" si="7"/>
        <v>500</v>
      </c>
    </row>
    <row r="41" spans="1:27" ht="31.5" x14ac:dyDescent="0.45">
      <c r="A41" s="6" t="s">
        <v>65</v>
      </c>
      <c r="B41" s="7"/>
      <c r="C41" s="8"/>
      <c r="D41" s="7"/>
      <c r="E41" s="8"/>
      <c r="F41" s="7"/>
      <c r="G41" s="8"/>
      <c r="H41" s="7"/>
      <c r="I41" s="8"/>
      <c r="J41" s="7"/>
      <c r="K41" s="8"/>
      <c r="L41" s="7"/>
      <c r="M41" s="8"/>
      <c r="N41" s="7"/>
      <c r="O41" s="8"/>
      <c r="P41" s="7"/>
      <c r="Q41" s="8"/>
      <c r="R41" s="7"/>
      <c r="S41" s="8"/>
      <c r="T41" s="7"/>
      <c r="U41" s="8"/>
      <c r="V41" s="7"/>
      <c r="W41" s="8"/>
      <c r="X41" s="9"/>
      <c r="Y41" s="10">
        <v>450</v>
      </c>
      <c r="Z41" s="9">
        <f t="shared" si="7"/>
        <v>0</v>
      </c>
      <c r="AA41" s="10">
        <f t="shared" si="7"/>
        <v>450</v>
      </c>
    </row>
    <row r="42" spans="1:27" ht="21.4" x14ac:dyDescent="0.45">
      <c r="A42" s="6" t="s">
        <v>66</v>
      </c>
      <c r="B42" s="7"/>
      <c r="C42" s="8"/>
      <c r="D42" s="7"/>
      <c r="E42" s="8"/>
      <c r="F42" s="7"/>
      <c r="G42" s="8"/>
      <c r="H42" s="7"/>
      <c r="I42" s="8"/>
      <c r="J42" s="7"/>
      <c r="K42" s="8"/>
      <c r="L42" s="7"/>
      <c r="M42" s="8"/>
      <c r="N42" s="7"/>
      <c r="O42" s="8"/>
      <c r="P42" s="7"/>
      <c r="Q42" s="8"/>
      <c r="R42" s="7"/>
      <c r="S42" s="8"/>
      <c r="T42" s="7"/>
      <c r="U42" s="8"/>
      <c r="V42" s="7"/>
      <c r="W42" s="8"/>
      <c r="X42" s="9"/>
      <c r="Y42" s="10">
        <v>2000</v>
      </c>
      <c r="Z42" s="9">
        <f t="shared" si="7"/>
        <v>0</v>
      </c>
      <c r="AA42" s="10">
        <f t="shared" si="7"/>
        <v>2000</v>
      </c>
    </row>
    <row r="43" spans="1:27" ht="21.4" x14ac:dyDescent="0.45">
      <c r="A43" s="6" t="s">
        <v>67</v>
      </c>
      <c r="B43" s="7"/>
      <c r="C43" s="8"/>
      <c r="D43" s="7"/>
      <c r="E43" s="8"/>
      <c r="F43" s="7"/>
      <c r="G43" s="8"/>
      <c r="H43" s="7"/>
      <c r="I43" s="8"/>
      <c r="J43" s="7"/>
      <c r="K43" s="8"/>
      <c r="L43" s="7"/>
      <c r="M43" s="8"/>
      <c r="N43" s="7"/>
      <c r="O43" s="8"/>
      <c r="P43" s="7"/>
      <c r="Q43" s="8"/>
      <c r="R43" s="7"/>
      <c r="S43" s="8"/>
      <c r="T43" s="7"/>
      <c r="U43" s="8"/>
      <c r="V43" s="7"/>
      <c r="W43" s="8"/>
      <c r="X43" s="9"/>
      <c r="Y43" s="10">
        <v>1000</v>
      </c>
      <c r="Z43" s="9">
        <f t="shared" si="7"/>
        <v>0</v>
      </c>
      <c r="AA43" s="10">
        <f t="shared" si="7"/>
        <v>1000</v>
      </c>
    </row>
    <row r="44" spans="1:27" ht="31.5" x14ac:dyDescent="0.45">
      <c r="A44" s="6" t="s">
        <v>68</v>
      </c>
      <c r="B44" s="11">
        <f t="shared" ref="B44:Y44" si="8">(((((((((((((((B28)+(B29))+(B30))+(B31))+(B32))+(B33))+(B34))+(B35))+(B36))+(B37))+(B38))+(B39))+(B40))+(B41))+(B42))+(B43)</f>
        <v>0</v>
      </c>
      <c r="C44" s="13">
        <f t="shared" si="8"/>
        <v>0</v>
      </c>
      <c r="D44" s="11">
        <f t="shared" si="8"/>
        <v>0</v>
      </c>
      <c r="E44" s="13">
        <f t="shared" si="8"/>
        <v>0</v>
      </c>
      <c r="F44" s="11">
        <f t="shared" si="8"/>
        <v>0</v>
      </c>
      <c r="G44" s="13">
        <f t="shared" si="8"/>
        <v>0</v>
      </c>
      <c r="H44" s="11">
        <f t="shared" si="8"/>
        <v>0</v>
      </c>
      <c r="I44" s="13">
        <f t="shared" si="8"/>
        <v>0</v>
      </c>
      <c r="J44" s="11">
        <f t="shared" si="8"/>
        <v>0</v>
      </c>
      <c r="K44" s="13">
        <f t="shared" si="8"/>
        <v>0</v>
      </c>
      <c r="L44" s="11">
        <f t="shared" si="8"/>
        <v>0</v>
      </c>
      <c r="M44" s="13">
        <f t="shared" si="8"/>
        <v>0</v>
      </c>
      <c r="N44" s="11">
        <f t="shared" si="8"/>
        <v>0</v>
      </c>
      <c r="O44" s="13">
        <f t="shared" si="8"/>
        <v>0</v>
      </c>
      <c r="P44" s="11">
        <f t="shared" si="8"/>
        <v>0</v>
      </c>
      <c r="Q44" s="13">
        <f t="shared" si="8"/>
        <v>0</v>
      </c>
      <c r="R44" s="11">
        <f t="shared" si="8"/>
        <v>0</v>
      </c>
      <c r="S44" s="13">
        <f t="shared" si="8"/>
        <v>0</v>
      </c>
      <c r="T44" s="11">
        <f t="shared" si="8"/>
        <v>0</v>
      </c>
      <c r="U44" s="13">
        <f t="shared" si="8"/>
        <v>0</v>
      </c>
      <c r="V44" s="11">
        <f t="shared" si="8"/>
        <v>0</v>
      </c>
      <c r="W44" s="13">
        <f t="shared" si="8"/>
        <v>0</v>
      </c>
      <c r="X44" s="11">
        <f t="shared" si="8"/>
        <v>0</v>
      </c>
      <c r="Y44" s="13">
        <f t="shared" si="8"/>
        <v>17000</v>
      </c>
      <c r="Z44" s="14">
        <f t="shared" si="7"/>
        <v>0</v>
      </c>
      <c r="AA44" s="13">
        <f t="shared" si="7"/>
        <v>17000</v>
      </c>
    </row>
    <row r="45" spans="1:27" x14ac:dyDescent="0.45">
      <c r="A45" s="6" t="s">
        <v>69</v>
      </c>
      <c r="B45" s="7"/>
      <c r="C45" s="8"/>
      <c r="D45" s="7"/>
      <c r="E45" s="8"/>
      <c r="F45" s="7"/>
      <c r="G45" s="8"/>
      <c r="H45" s="7"/>
      <c r="I45" s="8"/>
      <c r="J45" s="7"/>
      <c r="K45" s="8"/>
      <c r="L45" s="7"/>
      <c r="M45" s="8"/>
      <c r="N45" s="7"/>
      <c r="O45" s="8"/>
      <c r="P45" s="7"/>
      <c r="Q45" s="8"/>
      <c r="R45" s="7"/>
      <c r="S45" s="8"/>
      <c r="T45" s="7"/>
      <c r="U45" s="8"/>
      <c r="V45" s="7"/>
      <c r="W45" s="8"/>
      <c r="X45" s="7"/>
      <c r="Y45" s="8"/>
      <c r="Z45" s="9">
        <f t="shared" si="7"/>
        <v>0</v>
      </c>
      <c r="AA45" s="10">
        <f t="shared" si="7"/>
        <v>0</v>
      </c>
    </row>
    <row r="46" spans="1:27" ht="31.5" x14ac:dyDescent="0.45">
      <c r="A46" s="6" t="s">
        <v>70</v>
      </c>
      <c r="B46" s="7"/>
      <c r="C46" s="8"/>
      <c r="D46" s="7"/>
      <c r="E46" s="8"/>
      <c r="F46" s="7"/>
      <c r="G46" s="8"/>
      <c r="H46" s="7"/>
      <c r="I46" s="8"/>
      <c r="J46" s="9">
        <v>1225</v>
      </c>
      <c r="K46" s="10">
        <v>1500</v>
      </c>
      <c r="L46" s="7"/>
      <c r="M46" s="8"/>
      <c r="N46" s="7"/>
      <c r="O46" s="8"/>
      <c r="P46" s="9">
        <v>763</v>
      </c>
      <c r="Q46" s="10">
        <v>800</v>
      </c>
      <c r="R46" s="7"/>
      <c r="S46" s="8"/>
      <c r="T46" s="7"/>
      <c r="U46" s="8"/>
      <c r="V46" s="7"/>
      <c r="W46" s="8"/>
      <c r="X46" s="7"/>
      <c r="Y46" s="8"/>
      <c r="Z46" s="9">
        <f t="shared" si="7"/>
        <v>1988</v>
      </c>
      <c r="AA46" s="10">
        <f t="shared" si="7"/>
        <v>2300</v>
      </c>
    </row>
    <row r="47" spans="1:27" ht="21.4" x14ac:dyDescent="0.45">
      <c r="A47" s="6" t="s">
        <v>71</v>
      </c>
      <c r="B47" s="7"/>
      <c r="C47" s="8"/>
      <c r="D47" s="7"/>
      <c r="E47" s="8"/>
      <c r="F47" s="9">
        <v>805</v>
      </c>
      <c r="G47" s="10">
        <v>800</v>
      </c>
      <c r="H47" s="7"/>
      <c r="I47" s="8"/>
      <c r="J47" s="7"/>
      <c r="K47" s="8"/>
      <c r="L47" s="7"/>
      <c r="M47" s="8"/>
      <c r="N47" s="7"/>
      <c r="O47" s="8"/>
      <c r="P47" s="7"/>
      <c r="Q47" s="8"/>
      <c r="R47" s="7"/>
      <c r="S47" s="8"/>
      <c r="T47" s="7"/>
      <c r="U47" s="8"/>
      <c r="V47" s="7"/>
      <c r="W47" s="8"/>
      <c r="X47" s="7"/>
      <c r="Y47" s="8"/>
      <c r="Z47" s="9">
        <f t="shared" si="7"/>
        <v>805</v>
      </c>
      <c r="AA47" s="10">
        <f t="shared" si="7"/>
        <v>800</v>
      </c>
    </row>
    <row r="48" spans="1:27" ht="21.4" x14ac:dyDescent="0.45">
      <c r="A48" s="6" t="s">
        <v>72</v>
      </c>
      <c r="B48" s="11">
        <f t="shared" ref="B48:Y48" si="9">((B45)+(B46))+(B47)</f>
        <v>0</v>
      </c>
      <c r="C48" s="13">
        <f t="shared" si="9"/>
        <v>0</v>
      </c>
      <c r="D48" s="11">
        <f t="shared" si="9"/>
        <v>0</v>
      </c>
      <c r="E48" s="13">
        <f t="shared" si="9"/>
        <v>0</v>
      </c>
      <c r="F48" s="11">
        <f t="shared" si="9"/>
        <v>805</v>
      </c>
      <c r="G48" s="13">
        <f t="shared" si="9"/>
        <v>800</v>
      </c>
      <c r="H48" s="11">
        <f t="shared" si="9"/>
        <v>0</v>
      </c>
      <c r="I48" s="13">
        <f t="shared" si="9"/>
        <v>0</v>
      </c>
      <c r="J48" s="11">
        <f t="shared" si="9"/>
        <v>1225</v>
      </c>
      <c r="K48" s="13">
        <f t="shared" si="9"/>
        <v>1500</v>
      </c>
      <c r="L48" s="11">
        <f t="shared" si="9"/>
        <v>0</v>
      </c>
      <c r="M48" s="13">
        <f t="shared" si="9"/>
        <v>0</v>
      </c>
      <c r="N48" s="11">
        <f t="shared" si="9"/>
        <v>0</v>
      </c>
      <c r="O48" s="13">
        <f t="shared" si="9"/>
        <v>0</v>
      </c>
      <c r="P48" s="11">
        <f t="shared" si="9"/>
        <v>763</v>
      </c>
      <c r="Q48" s="13">
        <f t="shared" si="9"/>
        <v>800</v>
      </c>
      <c r="R48" s="11">
        <f t="shared" si="9"/>
        <v>0</v>
      </c>
      <c r="S48" s="13">
        <f t="shared" si="9"/>
        <v>0</v>
      </c>
      <c r="T48" s="11">
        <f t="shared" si="9"/>
        <v>0</v>
      </c>
      <c r="U48" s="13">
        <f t="shared" si="9"/>
        <v>0</v>
      </c>
      <c r="V48" s="11">
        <f t="shared" si="9"/>
        <v>0</v>
      </c>
      <c r="W48" s="13">
        <f t="shared" si="9"/>
        <v>0</v>
      </c>
      <c r="X48" s="11">
        <f t="shared" si="9"/>
        <v>0</v>
      </c>
      <c r="Y48" s="13">
        <f t="shared" si="9"/>
        <v>0</v>
      </c>
      <c r="Z48" s="11">
        <f t="shared" si="7"/>
        <v>2793</v>
      </c>
      <c r="AA48" s="13">
        <f t="shared" si="7"/>
        <v>3100</v>
      </c>
    </row>
    <row r="49" spans="1:27" ht="31.5" x14ac:dyDescent="0.45">
      <c r="A49" s="6" t="s">
        <v>73</v>
      </c>
      <c r="B49" s="7"/>
      <c r="C49" s="8"/>
      <c r="D49" s="7"/>
      <c r="E49" s="8"/>
      <c r="F49" s="7"/>
      <c r="G49" s="8"/>
      <c r="H49" s="7"/>
      <c r="I49" s="8"/>
      <c r="J49" s="7"/>
      <c r="K49" s="8"/>
      <c r="L49" s="7"/>
      <c r="M49" s="8"/>
      <c r="N49" s="7"/>
      <c r="O49" s="8"/>
      <c r="P49" s="7"/>
      <c r="Q49" s="8"/>
      <c r="R49" s="7"/>
      <c r="S49" s="8"/>
      <c r="T49" s="7"/>
      <c r="U49" s="8"/>
      <c r="V49" s="7"/>
      <c r="W49" s="8"/>
      <c r="X49" s="7"/>
      <c r="Y49" s="8"/>
      <c r="Z49" s="9">
        <f t="shared" ref="Z49:AA64" si="10">(((((((((((B49)+(D49))+(F49))+(H49))+(J49))+(L49))+(N49))+(P49))+(R49))+(T49))+(V49))+(X49)</f>
        <v>0</v>
      </c>
      <c r="AA49" s="10">
        <f t="shared" si="10"/>
        <v>0</v>
      </c>
    </row>
    <row r="50" spans="1:27" ht="21.4" x14ac:dyDescent="0.45">
      <c r="A50" s="6" t="s">
        <v>74</v>
      </c>
      <c r="B50" s="7"/>
      <c r="C50" s="8"/>
      <c r="D50" s="7"/>
      <c r="E50" s="8"/>
      <c r="F50" s="7"/>
      <c r="G50" s="8"/>
      <c r="H50" s="7"/>
      <c r="I50" s="8"/>
      <c r="J50" s="7"/>
      <c r="K50" s="8"/>
      <c r="L50" s="7"/>
      <c r="M50" s="8"/>
      <c r="N50" s="7"/>
      <c r="O50" s="8"/>
      <c r="P50" s="9"/>
      <c r="Q50" s="10"/>
      <c r="R50" s="7"/>
      <c r="S50" s="8"/>
      <c r="T50" s="7"/>
      <c r="U50" s="8"/>
      <c r="V50" s="7"/>
      <c r="W50" s="8"/>
      <c r="X50" s="7"/>
      <c r="Y50" s="8"/>
      <c r="Z50" s="9">
        <f t="shared" si="10"/>
        <v>0</v>
      </c>
      <c r="AA50" s="10">
        <f t="shared" si="10"/>
        <v>0</v>
      </c>
    </row>
    <row r="51" spans="1:27" x14ac:dyDescent="0.45">
      <c r="A51" s="6" t="s">
        <v>75</v>
      </c>
      <c r="B51" s="7"/>
      <c r="C51" s="8"/>
      <c r="D51" s="7"/>
      <c r="E51" s="8"/>
      <c r="F51" s="7"/>
      <c r="G51" s="8"/>
      <c r="H51" s="7"/>
      <c r="I51" s="8"/>
      <c r="J51" s="7"/>
      <c r="K51" s="8"/>
      <c r="L51" s="9"/>
      <c r="M51" s="10"/>
      <c r="N51" s="9"/>
      <c r="O51" s="10"/>
      <c r="P51" s="7"/>
      <c r="Q51" s="8"/>
      <c r="R51" s="7"/>
      <c r="S51" s="8"/>
      <c r="T51" s="7"/>
      <c r="U51" s="8"/>
      <c r="V51" s="7"/>
      <c r="W51" s="8"/>
      <c r="X51" s="7"/>
      <c r="Y51" s="8"/>
      <c r="Z51" s="9">
        <f t="shared" si="10"/>
        <v>0</v>
      </c>
      <c r="AA51" s="10">
        <f t="shared" si="10"/>
        <v>0</v>
      </c>
    </row>
    <row r="52" spans="1:27" ht="21.4" x14ac:dyDescent="0.45">
      <c r="A52" s="6" t="s">
        <v>76</v>
      </c>
      <c r="B52" s="7"/>
      <c r="C52" s="8"/>
      <c r="D52" s="7"/>
      <c r="E52" s="8"/>
      <c r="F52" s="7"/>
      <c r="G52" s="8"/>
      <c r="H52" s="7"/>
      <c r="I52" s="8"/>
      <c r="J52" s="7"/>
      <c r="K52" s="8"/>
      <c r="L52" s="7"/>
      <c r="M52" s="8"/>
      <c r="N52" s="9"/>
      <c r="O52" s="10"/>
      <c r="P52" s="7"/>
      <c r="Q52" s="8"/>
      <c r="R52" s="7"/>
      <c r="S52" s="8"/>
      <c r="T52" s="7"/>
      <c r="U52" s="8"/>
      <c r="V52" s="7"/>
      <c r="W52" s="8"/>
      <c r="X52" s="7"/>
      <c r="Y52" s="8"/>
      <c r="Z52" s="9">
        <f t="shared" si="10"/>
        <v>0</v>
      </c>
      <c r="AA52" s="10">
        <f t="shared" si="10"/>
        <v>0</v>
      </c>
    </row>
    <row r="53" spans="1:27" ht="31.5" x14ac:dyDescent="0.45">
      <c r="A53" s="6" t="s">
        <v>77</v>
      </c>
      <c r="B53" s="7"/>
      <c r="C53" s="8"/>
      <c r="D53" s="7"/>
      <c r="E53" s="8"/>
      <c r="F53" s="7"/>
      <c r="G53" s="8"/>
      <c r="H53" s="7"/>
      <c r="I53" s="8"/>
      <c r="J53" s="7"/>
      <c r="K53" s="8"/>
      <c r="L53" s="7"/>
      <c r="M53" s="8"/>
      <c r="N53" s="9"/>
      <c r="O53" s="10"/>
      <c r="P53" s="7"/>
      <c r="Q53" s="8"/>
      <c r="R53" s="7"/>
      <c r="S53" s="8"/>
      <c r="T53" s="7"/>
      <c r="U53" s="8"/>
      <c r="V53" s="7"/>
      <c r="W53" s="8"/>
      <c r="X53" s="7"/>
      <c r="Y53" s="8"/>
      <c r="Z53" s="9">
        <f t="shared" si="10"/>
        <v>0</v>
      </c>
      <c r="AA53" s="10">
        <f t="shared" si="10"/>
        <v>0</v>
      </c>
    </row>
    <row r="54" spans="1:27" x14ac:dyDescent="0.45">
      <c r="A54" s="6" t="s">
        <v>78</v>
      </c>
      <c r="B54" s="7"/>
      <c r="C54" s="8"/>
      <c r="D54" s="7"/>
      <c r="E54" s="8"/>
      <c r="F54" s="7"/>
      <c r="G54" s="8"/>
      <c r="H54" s="7"/>
      <c r="I54" s="8"/>
      <c r="J54" s="7"/>
      <c r="K54" s="8"/>
      <c r="L54" s="7"/>
      <c r="M54" s="8"/>
      <c r="N54" s="9"/>
      <c r="O54" s="10"/>
      <c r="P54" s="7"/>
      <c r="Q54" s="8"/>
      <c r="R54" s="7"/>
      <c r="S54" s="8"/>
      <c r="T54" s="7"/>
      <c r="U54" s="8"/>
      <c r="V54" s="7"/>
      <c r="W54" s="8"/>
      <c r="X54" s="7"/>
      <c r="Y54" s="8"/>
      <c r="Z54" s="9">
        <f t="shared" si="10"/>
        <v>0</v>
      </c>
      <c r="AA54" s="10">
        <f t="shared" si="10"/>
        <v>0</v>
      </c>
    </row>
    <row r="55" spans="1:27" x14ac:dyDescent="0.45">
      <c r="A55" s="6" t="s">
        <v>79</v>
      </c>
      <c r="B55" s="7"/>
      <c r="C55" s="8"/>
      <c r="D55" s="7"/>
      <c r="E55" s="8"/>
      <c r="F55" s="7"/>
      <c r="G55" s="8"/>
      <c r="H55" s="7"/>
      <c r="I55" s="8"/>
      <c r="J55" s="7"/>
      <c r="K55" s="8"/>
      <c r="L55" s="9"/>
      <c r="M55" s="10"/>
      <c r="N55" s="9"/>
      <c r="O55" s="10"/>
      <c r="P55" s="7"/>
      <c r="Q55" s="8"/>
      <c r="R55" s="7"/>
      <c r="S55" s="8"/>
      <c r="T55" s="7"/>
      <c r="U55" s="8"/>
      <c r="V55" s="7"/>
      <c r="W55" s="8"/>
      <c r="X55" s="7"/>
      <c r="Y55" s="8"/>
      <c r="Z55" s="9">
        <f t="shared" si="10"/>
        <v>0</v>
      </c>
      <c r="AA55" s="10">
        <f t="shared" si="10"/>
        <v>0</v>
      </c>
    </row>
    <row r="56" spans="1:27" x14ac:dyDescent="0.45">
      <c r="A56" s="6" t="s">
        <v>80</v>
      </c>
      <c r="B56" s="7"/>
      <c r="C56" s="8"/>
      <c r="D56" s="7"/>
      <c r="E56" s="8"/>
      <c r="F56" s="7"/>
      <c r="G56" s="8"/>
      <c r="H56" s="7"/>
      <c r="I56" s="8"/>
      <c r="J56" s="7"/>
      <c r="K56" s="8"/>
      <c r="L56" s="9"/>
      <c r="M56" s="10"/>
      <c r="N56" s="9"/>
      <c r="O56" s="10"/>
      <c r="P56" s="7"/>
      <c r="Q56" s="8"/>
      <c r="R56" s="7"/>
      <c r="S56" s="8"/>
      <c r="T56" s="7"/>
      <c r="U56" s="8"/>
      <c r="V56" s="7"/>
      <c r="W56" s="8"/>
      <c r="X56" s="7"/>
      <c r="Y56" s="8"/>
      <c r="Z56" s="9">
        <f t="shared" si="10"/>
        <v>0</v>
      </c>
      <c r="AA56" s="10">
        <f t="shared" si="10"/>
        <v>0</v>
      </c>
    </row>
    <row r="57" spans="1:27" x14ac:dyDescent="0.45">
      <c r="A57" s="6" t="s">
        <v>81</v>
      </c>
      <c r="B57" s="7"/>
      <c r="C57" s="8"/>
      <c r="D57" s="7"/>
      <c r="E57" s="8"/>
      <c r="F57" s="7"/>
      <c r="G57" s="8"/>
      <c r="H57" s="7"/>
      <c r="I57" s="8"/>
      <c r="J57" s="7"/>
      <c r="K57" s="8"/>
      <c r="L57" s="9"/>
      <c r="M57" s="10"/>
      <c r="N57" s="7"/>
      <c r="O57" s="8"/>
      <c r="P57" s="7"/>
      <c r="Q57" s="8"/>
      <c r="R57" s="7"/>
      <c r="S57" s="8"/>
      <c r="T57" s="7"/>
      <c r="U57" s="8"/>
      <c r="V57" s="7"/>
      <c r="W57" s="8"/>
      <c r="X57" s="7"/>
      <c r="Y57" s="8"/>
      <c r="Z57" s="9">
        <f t="shared" si="10"/>
        <v>0</v>
      </c>
      <c r="AA57" s="10">
        <f t="shared" si="10"/>
        <v>0</v>
      </c>
    </row>
    <row r="58" spans="1:27" x14ac:dyDescent="0.45">
      <c r="A58" s="6" t="s">
        <v>82</v>
      </c>
      <c r="B58" s="7"/>
      <c r="C58" s="8"/>
      <c r="D58" s="7"/>
      <c r="E58" s="8"/>
      <c r="F58" s="7"/>
      <c r="G58" s="8"/>
      <c r="H58" s="7"/>
      <c r="I58" s="8"/>
      <c r="J58" s="7"/>
      <c r="K58" s="8"/>
      <c r="L58" s="9"/>
      <c r="M58" s="10"/>
      <c r="N58" s="7"/>
      <c r="O58" s="8"/>
      <c r="P58" s="7"/>
      <c r="Q58" s="8"/>
      <c r="R58" s="7"/>
      <c r="S58" s="8"/>
      <c r="T58" s="7"/>
      <c r="U58" s="8"/>
      <c r="V58" s="7"/>
      <c r="W58" s="8"/>
      <c r="X58" s="7"/>
      <c r="Y58" s="8"/>
      <c r="Z58" s="9">
        <f t="shared" si="10"/>
        <v>0</v>
      </c>
      <c r="AA58" s="10">
        <f t="shared" si="10"/>
        <v>0</v>
      </c>
    </row>
    <row r="59" spans="1:27" ht="21.4" x14ac:dyDescent="0.45">
      <c r="A59" s="6" t="s">
        <v>83</v>
      </c>
      <c r="B59" s="7"/>
      <c r="C59" s="8"/>
      <c r="D59" s="7"/>
      <c r="E59" s="8"/>
      <c r="F59" s="7"/>
      <c r="G59" s="8"/>
      <c r="H59" s="7"/>
      <c r="I59" s="8"/>
      <c r="J59" s="7"/>
      <c r="K59" s="8"/>
      <c r="L59" s="7"/>
      <c r="M59" s="8"/>
      <c r="N59" s="7"/>
      <c r="O59" s="8"/>
      <c r="P59" s="7"/>
      <c r="Q59" s="8"/>
      <c r="R59" s="7"/>
      <c r="S59" s="8"/>
      <c r="T59" s="9"/>
      <c r="U59" s="10"/>
      <c r="V59" s="7"/>
      <c r="W59" s="8"/>
      <c r="X59" s="7"/>
      <c r="Y59" s="8"/>
      <c r="Z59" s="9">
        <f t="shared" si="10"/>
        <v>0</v>
      </c>
      <c r="AA59" s="10">
        <f t="shared" si="10"/>
        <v>0</v>
      </c>
    </row>
    <row r="60" spans="1:27" ht="41.65" x14ac:dyDescent="0.45">
      <c r="A60" s="6" t="s">
        <v>84</v>
      </c>
      <c r="B60" s="11">
        <f t="shared" ref="B60:L60" si="11">((((((((((B49)+(B50))+(B51))+(B52))+(B53))+(B54))+(B55))+(B56))+(B57))+(B58))+(B59)</f>
        <v>0</v>
      </c>
      <c r="C60" s="13">
        <f t="shared" si="11"/>
        <v>0</v>
      </c>
      <c r="D60" s="11">
        <f t="shared" si="11"/>
        <v>0</v>
      </c>
      <c r="E60" s="13">
        <f t="shared" si="11"/>
        <v>0</v>
      </c>
      <c r="F60" s="11">
        <f t="shared" si="11"/>
        <v>0</v>
      </c>
      <c r="G60" s="13">
        <f t="shared" si="11"/>
        <v>0</v>
      </c>
      <c r="H60" s="11">
        <f t="shared" si="11"/>
        <v>0</v>
      </c>
      <c r="I60" s="13">
        <f t="shared" si="11"/>
        <v>0</v>
      </c>
      <c r="J60" s="11">
        <f t="shared" si="11"/>
        <v>0</v>
      </c>
      <c r="K60" s="13">
        <f t="shared" si="11"/>
        <v>0</v>
      </c>
      <c r="L60" s="11">
        <f t="shared" si="11"/>
        <v>0</v>
      </c>
      <c r="M60" s="13">
        <v>800</v>
      </c>
      <c r="N60" s="11">
        <f>((((((((((N49)+(N50))+(N51))+(N52))+(N53))+(N54))+(N55))+(N56))+(N57))+(N58))+(N59)</f>
        <v>0</v>
      </c>
      <c r="O60" s="13">
        <v>4500</v>
      </c>
      <c r="P60" s="11">
        <f>((((((((((P49)+(P50))+(P51))+(P52))+(P53))+(P54))+(P55))+(P56))+(P57))+(P58))+(P59)</f>
        <v>0</v>
      </c>
      <c r="Q60" s="13">
        <v>1000</v>
      </c>
      <c r="R60" s="11">
        <f t="shared" ref="R60:Y60" si="12">((((((((((R49)+(R50))+(R51))+(R52))+(R53))+(R54))+(R55))+(R56))+(R57))+(R58))+(R59)</f>
        <v>0</v>
      </c>
      <c r="S60" s="13">
        <f t="shared" si="12"/>
        <v>0</v>
      </c>
      <c r="T60" s="11">
        <f t="shared" si="12"/>
        <v>0</v>
      </c>
      <c r="U60" s="13">
        <f t="shared" si="12"/>
        <v>0</v>
      </c>
      <c r="V60" s="11">
        <f t="shared" si="12"/>
        <v>0</v>
      </c>
      <c r="W60" s="13">
        <f t="shared" si="12"/>
        <v>0</v>
      </c>
      <c r="X60" s="11">
        <f t="shared" si="12"/>
        <v>0</v>
      </c>
      <c r="Y60" s="13">
        <f t="shared" si="12"/>
        <v>0</v>
      </c>
      <c r="Z60" s="11">
        <f t="shared" si="10"/>
        <v>0</v>
      </c>
      <c r="AA60" s="13">
        <f t="shared" si="10"/>
        <v>6300</v>
      </c>
    </row>
    <row r="61" spans="1:27" x14ac:dyDescent="0.45">
      <c r="A61" s="6" t="s">
        <v>85</v>
      </c>
      <c r="B61" s="7"/>
      <c r="C61" s="8"/>
      <c r="D61" s="7"/>
      <c r="E61" s="8"/>
      <c r="F61" s="7"/>
      <c r="G61" s="8"/>
      <c r="H61" s="7"/>
      <c r="I61" s="8"/>
      <c r="J61" s="7"/>
      <c r="K61" s="8"/>
      <c r="L61" s="7"/>
      <c r="M61" s="8"/>
      <c r="N61" s="7"/>
      <c r="O61" s="8"/>
      <c r="P61" s="7"/>
      <c r="Q61" s="8"/>
      <c r="R61" s="7"/>
      <c r="S61" s="8"/>
      <c r="T61" s="7"/>
      <c r="U61" s="8"/>
      <c r="V61" s="7"/>
      <c r="W61" s="8"/>
      <c r="X61" s="7"/>
      <c r="Y61" s="8"/>
      <c r="Z61" s="9">
        <f t="shared" si="10"/>
        <v>0</v>
      </c>
      <c r="AA61" s="10">
        <f t="shared" si="10"/>
        <v>0</v>
      </c>
    </row>
    <row r="62" spans="1:27" ht="31.5" x14ac:dyDescent="0.45">
      <c r="A62" s="6" t="s">
        <v>86</v>
      </c>
      <c r="B62" s="7"/>
      <c r="C62" s="8"/>
      <c r="D62" s="7"/>
      <c r="E62" s="8"/>
      <c r="F62" s="7"/>
      <c r="G62" s="8"/>
      <c r="H62" s="7"/>
      <c r="I62" s="8"/>
      <c r="J62" s="7"/>
      <c r="K62" s="8"/>
      <c r="L62" s="9">
        <v>10</v>
      </c>
      <c r="M62" s="10">
        <v>10</v>
      </c>
      <c r="N62" s="7"/>
      <c r="O62" s="8"/>
      <c r="P62" s="7"/>
      <c r="Q62" s="8"/>
      <c r="R62" s="7"/>
      <c r="S62" s="8"/>
      <c r="T62" s="7"/>
      <c r="U62" s="8"/>
      <c r="V62" s="7"/>
      <c r="W62" s="8"/>
      <c r="X62" s="7"/>
      <c r="Y62" s="8"/>
      <c r="Z62" s="9">
        <f t="shared" si="10"/>
        <v>10</v>
      </c>
      <c r="AA62" s="10">
        <f t="shared" si="10"/>
        <v>10</v>
      </c>
    </row>
    <row r="63" spans="1:27" x14ac:dyDescent="0.45">
      <c r="A63" s="6" t="s">
        <v>87</v>
      </c>
      <c r="B63" s="9">
        <f>0</f>
        <v>0</v>
      </c>
      <c r="C63" s="10"/>
      <c r="D63" s="9"/>
      <c r="E63" s="10">
        <v>200</v>
      </c>
      <c r="F63" s="7"/>
      <c r="G63" s="8"/>
      <c r="H63" s="7"/>
      <c r="I63" s="8"/>
      <c r="J63" s="7"/>
      <c r="K63" s="8"/>
      <c r="L63" s="7"/>
      <c r="M63" s="8"/>
      <c r="N63" s="7"/>
      <c r="O63" s="8"/>
      <c r="P63" s="7">
        <v>69.27</v>
      </c>
      <c r="Q63" s="8"/>
      <c r="R63" s="7"/>
      <c r="S63" s="8"/>
      <c r="T63" s="7"/>
      <c r="U63" s="8"/>
      <c r="V63" s="7"/>
      <c r="W63" s="8"/>
      <c r="X63" s="7"/>
      <c r="Y63" s="8"/>
      <c r="Z63" s="9">
        <f t="shared" si="10"/>
        <v>69.27</v>
      </c>
      <c r="AA63" s="10">
        <f t="shared" si="10"/>
        <v>200</v>
      </c>
    </row>
    <row r="64" spans="1:27" x14ac:dyDescent="0.45">
      <c r="A64" s="6" t="s">
        <v>88</v>
      </c>
      <c r="B64" s="7"/>
      <c r="C64" s="8"/>
      <c r="D64" s="7"/>
      <c r="E64" s="8"/>
      <c r="F64" s="7"/>
      <c r="G64" s="8"/>
      <c r="H64" s="7"/>
      <c r="I64" s="8"/>
      <c r="J64" s="7"/>
      <c r="K64" s="8"/>
      <c r="L64" s="9"/>
      <c r="M64" s="10">
        <v>43</v>
      </c>
      <c r="N64" s="7"/>
      <c r="O64" s="8"/>
      <c r="P64" s="7"/>
      <c r="Q64" s="8"/>
      <c r="R64" s="7"/>
      <c r="S64" s="8"/>
      <c r="T64" s="7"/>
      <c r="U64" s="8"/>
      <c r="V64" s="7"/>
      <c r="W64" s="8"/>
      <c r="X64" s="7"/>
      <c r="Y64" s="8"/>
      <c r="Z64" s="9">
        <f t="shared" si="10"/>
        <v>0</v>
      </c>
      <c r="AA64" s="10">
        <f t="shared" si="10"/>
        <v>43</v>
      </c>
    </row>
    <row r="65" spans="1:27" ht="21.4" x14ac:dyDescent="0.45">
      <c r="A65" s="6" t="s">
        <v>89</v>
      </c>
      <c r="B65" s="11">
        <f>(((B61)+(B62))+(B63))+(B64)</f>
        <v>0</v>
      </c>
      <c r="C65" s="13"/>
      <c r="D65" s="11">
        <f t="shared" ref="D65:F65" si="13">(((D61)+(D62))+(D63))+(D64)</f>
        <v>0</v>
      </c>
      <c r="E65" s="13">
        <f t="shared" si="13"/>
        <v>200</v>
      </c>
      <c r="F65" s="11">
        <f t="shared" si="13"/>
        <v>0</v>
      </c>
      <c r="G65" s="13"/>
      <c r="H65" s="11">
        <f>(((H61)+(H62))+(H63))+(H64)</f>
        <v>0</v>
      </c>
      <c r="I65" s="13"/>
      <c r="J65" s="11">
        <f>(((J61)+(J62))+(J63))+(J64)</f>
        <v>0</v>
      </c>
      <c r="K65" s="13"/>
      <c r="L65" s="11">
        <f t="shared" ref="L65:N65" si="14">(((L61)+(L62))+(L63))+(L64)</f>
        <v>10</v>
      </c>
      <c r="M65" s="13">
        <f t="shared" si="14"/>
        <v>53</v>
      </c>
      <c r="N65" s="11">
        <f t="shared" si="14"/>
        <v>0</v>
      </c>
      <c r="O65" s="13"/>
      <c r="P65" s="11">
        <f>(((P61)+(P62))+(P63))+(P64)</f>
        <v>69.27</v>
      </c>
      <c r="Q65" s="13"/>
      <c r="R65" s="11">
        <f>(((R61)+(R62))+(R63))+(R64)</f>
        <v>0</v>
      </c>
      <c r="S65" s="13"/>
      <c r="T65" s="11">
        <f>(((T61)+(T62))+(T63))+(T64)</f>
        <v>0</v>
      </c>
      <c r="U65" s="13"/>
      <c r="V65" s="11">
        <f>(((V61)+(V62))+(V63))+(V64)</f>
        <v>0</v>
      </c>
      <c r="W65" s="13"/>
      <c r="X65" s="11">
        <f>(((X61)+(X62))+(X63))+(X64)</f>
        <v>0</v>
      </c>
      <c r="Y65" s="13"/>
      <c r="Z65" s="11">
        <f t="shared" ref="Z65:AA66" si="15">(((((((((((B65)+(D65))+(F65))+(H65))+(J65))+(L65))+(N65))+(P65))+(R65))+(T65))+(V65))+(X65)</f>
        <v>79.27</v>
      </c>
      <c r="AA65" s="13">
        <f t="shared" si="15"/>
        <v>253</v>
      </c>
    </row>
    <row r="66" spans="1:27" ht="21.4" x14ac:dyDescent="0.45">
      <c r="A66" s="6" t="s">
        <v>90</v>
      </c>
      <c r="B66" s="7"/>
      <c r="C66" s="8"/>
      <c r="D66" s="7"/>
      <c r="E66" s="8"/>
      <c r="F66" s="7"/>
      <c r="G66" s="8"/>
      <c r="H66" s="7"/>
      <c r="I66" s="8"/>
      <c r="J66" s="9"/>
      <c r="K66" s="10">
        <v>1000</v>
      </c>
      <c r="L66" s="9"/>
      <c r="M66" s="10">
        <v>1000</v>
      </c>
      <c r="N66" s="7"/>
      <c r="O66" s="8"/>
      <c r="P66" s="7"/>
      <c r="Q66" s="8">
        <v>1000</v>
      </c>
      <c r="R66" s="7"/>
      <c r="S66" s="8"/>
      <c r="T66" s="7"/>
      <c r="U66" s="8">
        <v>1000</v>
      </c>
      <c r="V66" s="7"/>
      <c r="W66" s="8"/>
      <c r="X66" s="7"/>
      <c r="Y66" s="8"/>
      <c r="Z66" s="9">
        <f t="shared" si="15"/>
        <v>0</v>
      </c>
      <c r="AA66" s="10">
        <f t="shared" si="15"/>
        <v>4000</v>
      </c>
    </row>
    <row r="67" spans="1:27" ht="21.4" x14ac:dyDescent="0.45">
      <c r="A67" s="6" t="s">
        <v>91</v>
      </c>
      <c r="B67" s="9"/>
      <c r="C67" s="10"/>
      <c r="D67" s="7"/>
      <c r="E67" s="8"/>
      <c r="F67" s="7"/>
      <c r="G67" s="8"/>
      <c r="H67" s="7"/>
      <c r="I67" s="8"/>
      <c r="J67" s="7"/>
      <c r="K67" s="8"/>
      <c r="L67" s="7"/>
      <c r="M67" s="8"/>
      <c r="N67" s="7"/>
      <c r="O67" s="8"/>
      <c r="P67" s="7">
        <v>125.77</v>
      </c>
      <c r="Q67" s="8"/>
      <c r="S67" s="8"/>
      <c r="T67" s="7"/>
      <c r="U67" s="8"/>
      <c r="V67" s="7"/>
      <c r="W67" s="8"/>
      <c r="X67" s="7"/>
      <c r="Y67" s="8"/>
      <c r="Z67" s="9">
        <f>(((((((((((B67)+(D67))+(F67))+(H67))+(J67))+(L67))+(N67))+(P67))+(R70))+(T67))+(V67))+(X67)</f>
        <v>264.68</v>
      </c>
      <c r="AA67" s="10">
        <f>(((((((((((C67)+(E67))+(G67))+(I67))+(K67))+(M67))+(O67))+(Q67))+(S67))+(U67))+(W67))+(Y67)</f>
        <v>0</v>
      </c>
    </row>
    <row r="68" spans="1:27" x14ac:dyDescent="0.45">
      <c r="A68" s="6" t="s">
        <v>79</v>
      </c>
      <c r="B68" s="9">
        <v>217.99</v>
      </c>
      <c r="C68" s="15">
        <v>600</v>
      </c>
      <c r="D68" s="9">
        <v>574.69000000000005</v>
      </c>
      <c r="E68" s="10">
        <v>300</v>
      </c>
      <c r="F68" s="9">
        <v>66.88</v>
      </c>
      <c r="G68" s="10"/>
      <c r="H68" s="9"/>
      <c r="I68" s="10">
        <v>100</v>
      </c>
      <c r="J68" s="9"/>
      <c r="K68" s="10">
        <v>300</v>
      </c>
      <c r="L68" s="9"/>
      <c r="M68" s="10">
        <v>100</v>
      </c>
      <c r="N68" s="9"/>
      <c r="O68" s="10"/>
      <c r="P68" s="9"/>
      <c r="Q68" s="10">
        <v>100</v>
      </c>
      <c r="R68" s="9">
        <v>424.28</v>
      </c>
      <c r="S68" s="10"/>
      <c r="T68" s="9">
        <v>1500</v>
      </c>
      <c r="U68" s="10"/>
      <c r="V68" s="9"/>
      <c r="W68" s="10"/>
      <c r="X68" s="7"/>
      <c r="Y68" s="8"/>
      <c r="Z68" s="9">
        <f t="shared" ref="Z68:AA69" si="16">(((((((((((B68)+(D68))+(F68))+(H68))+(J68))+(L68))+(N68))+(P68))+(R68))+(T68))+(V68))+(X68)</f>
        <v>2783.84</v>
      </c>
      <c r="AA68" s="10">
        <f t="shared" si="16"/>
        <v>1500</v>
      </c>
    </row>
    <row r="69" spans="1:27" ht="31.5" x14ac:dyDescent="0.45">
      <c r="A69" s="6" t="s">
        <v>92</v>
      </c>
      <c r="B69" s="11">
        <f t="shared" ref="B69:Q69" si="17">(B67)+(B68)</f>
        <v>217.99</v>
      </c>
      <c r="C69" s="13">
        <f t="shared" si="17"/>
        <v>600</v>
      </c>
      <c r="D69" s="11">
        <f t="shared" si="17"/>
        <v>574.69000000000005</v>
      </c>
      <c r="E69" s="13">
        <f t="shared" si="17"/>
        <v>300</v>
      </c>
      <c r="F69" s="11">
        <f t="shared" si="17"/>
        <v>66.88</v>
      </c>
      <c r="G69" s="13">
        <f t="shared" si="17"/>
        <v>0</v>
      </c>
      <c r="H69" s="11">
        <f t="shared" si="17"/>
        <v>0</v>
      </c>
      <c r="I69" s="13">
        <f t="shared" si="17"/>
        <v>100</v>
      </c>
      <c r="J69" s="11">
        <f t="shared" si="17"/>
        <v>0</v>
      </c>
      <c r="K69" s="13">
        <f t="shared" si="17"/>
        <v>300</v>
      </c>
      <c r="L69" s="11">
        <f t="shared" si="17"/>
        <v>0</v>
      </c>
      <c r="M69" s="13">
        <f t="shared" si="17"/>
        <v>100</v>
      </c>
      <c r="N69" s="11">
        <f t="shared" si="17"/>
        <v>0</v>
      </c>
      <c r="O69" s="13">
        <f t="shared" si="17"/>
        <v>0</v>
      </c>
      <c r="P69" s="11">
        <f t="shared" si="17"/>
        <v>125.77</v>
      </c>
      <c r="Q69" s="13">
        <f t="shared" si="17"/>
        <v>100</v>
      </c>
      <c r="R69" s="11">
        <f>(R70)+(R68)</f>
        <v>563.18999999999994</v>
      </c>
      <c r="S69" s="13">
        <f t="shared" ref="S69:Y69" si="18">(S67)+(S68)</f>
        <v>0</v>
      </c>
      <c r="T69" s="11">
        <f t="shared" si="18"/>
        <v>1500</v>
      </c>
      <c r="U69" s="13">
        <f t="shared" si="18"/>
        <v>0</v>
      </c>
      <c r="V69" s="11">
        <f t="shared" si="18"/>
        <v>0</v>
      </c>
      <c r="W69" s="13">
        <f t="shared" si="18"/>
        <v>0</v>
      </c>
      <c r="X69" s="11">
        <f t="shared" si="18"/>
        <v>0</v>
      </c>
      <c r="Y69" s="13">
        <f t="shared" si="18"/>
        <v>0</v>
      </c>
      <c r="Z69" s="11">
        <f t="shared" si="16"/>
        <v>3048.52</v>
      </c>
      <c r="AA69" s="13">
        <f t="shared" si="16"/>
        <v>1500</v>
      </c>
    </row>
    <row r="70" spans="1:27" ht="21.4" x14ac:dyDescent="0.45">
      <c r="A70" s="6" t="s">
        <v>93</v>
      </c>
      <c r="B70" s="7"/>
      <c r="C70" s="8"/>
      <c r="D70" s="9">
        <v>0</v>
      </c>
      <c r="E70" s="10"/>
      <c r="F70" s="9">
        <v>738</v>
      </c>
      <c r="G70" s="10"/>
      <c r="H70" s="7"/>
      <c r="I70" s="8"/>
      <c r="J70" s="7"/>
      <c r="K70" s="8"/>
      <c r="L70" s="7"/>
      <c r="M70" s="8"/>
      <c r="N70" s="7"/>
      <c r="O70" s="8"/>
      <c r="P70" s="7"/>
      <c r="Q70" s="8"/>
      <c r="R70" s="7">
        <v>138.91</v>
      </c>
      <c r="S70" s="8"/>
      <c r="T70" s="7"/>
      <c r="U70" s="8"/>
      <c r="V70" s="7"/>
      <c r="W70" s="8"/>
      <c r="X70" s="7"/>
      <c r="Y70" s="8"/>
      <c r="Z70" s="9"/>
      <c r="AA70" s="10"/>
    </row>
    <row r="71" spans="1:27" ht="31.5" x14ac:dyDescent="0.45">
      <c r="A71" s="6" t="s">
        <v>94</v>
      </c>
      <c r="B71" s="7"/>
      <c r="C71" s="8"/>
      <c r="D71" s="9"/>
      <c r="E71" s="10"/>
      <c r="F71" s="9"/>
      <c r="G71" s="10"/>
      <c r="H71" s="7"/>
      <c r="I71" s="8"/>
      <c r="J71" s="7"/>
      <c r="K71" s="8"/>
      <c r="L71" s="7"/>
      <c r="M71" s="8"/>
      <c r="N71" s="7"/>
      <c r="O71" s="8"/>
      <c r="P71" s="7"/>
      <c r="Q71" s="8"/>
      <c r="R71" s="7"/>
      <c r="S71" s="8"/>
      <c r="T71" s="7"/>
      <c r="U71" s="8"/>
      <c r="V71" s="7"/>
      <c r="W71" s="8"/>
      <c r="X71" s="7"/>
      <c r="Y71" s="8"/>
      <c r="Z71" s="9">
        <f t="shared" ref="Z71:AA71" si="19">(((((((((((B71)+(D71))+(F71))+(H71))+(J71))+(L71))+(N71))+(P71))+(R71))+(T71))+(V71))+(X71)</f>
        <v>0</v>
      </c>
      <c r="AA71" s="10">
        <f t="shared" si="19"/>
        <v>0</v>
      </c>
    </row>
    <row r="72" spans="1:27" ht="21.4" x14ac:dyDescent="0.45">
      <c r="A72" s="6" t="s">
        <v>95</v>
      </c>
      <c r="B72" s="7"/>
      <c r="C72" s="8"/>
      <c r="D72" s="9"/>
      <c r="E72" s="10"/>
      <c r="F72" s="9"/>
      <c r="G72" s="10"/>
      <c r="H72" s="7"/>
      <c r="I72" s="8"/>
      <c r="J72" s="7"/>
      <c r="K72" s="8"/>
      <c r="L72" s="7"/>
      <c r="M72" s="8"/>
      <c r="N72" s="7"/>
      <c r="O72" s="8"/>
      <c r="P72" s="7"/>
      <c r="Q72" s="8"/>
      <c r="R72" s="7"/>
      <c r="S72" s="8"/>
      <c r="T72" s="7"/>
      <c r="U72" s="8"/>
      <c r="V72" s="7"/>
      <c r="W72" s="8"/>
      <c r="X72" s="7"/>
      <c r="Y72" s="8"/>
      <c r="Z72" s="9"/>
      <c r="AA72" s="10"/>
    </row>
    <row r="73" spans="1:27" ht="31.5" x14ac:dyDescent="0.45">
      <c r="A73" s="6" t="s">
        <v>96</v>
      </c>
      <c r="B73" s="7"/>
      <c r="C73" s="8"/>
      <c r="D73" s="7"/>
      <c r="E73" s="8"/>
      <c r="F73" s="7"/>
      <c r="G73" s="8"/>
      <c r="H73" s="7"/>
      <c r="I73" s="8"/>
      <c r="J73" s="7"/>
      <c r="K73" s="8"/>
      <c r="L73" s="7"/>
      <c r="M73" s="8"/>
      <c r="N73" s="7"/>
      <c r="O73" s="8"/>
      <c r="P73" s="7"/>
      <c r="Q73" s="8"/>
      <c r="R73" s="7"/>
      <c r="S73" s="8"/>
      <c r="T73" s="7"/>
      <c r="U73" s="8"/>
      <c r="V73" s="7"/>
      <c r="W73" s="8"/>
      <c r="X73" s="7"/>
      <c r="Y73" s="8"/>
      <c r="Z73" s="9">
        <f t="shared" ref="Z73:AA73" si="20">(((((((((((B73)+(D73))+(F73))+(H73))+(J73))+(L73))+(N73))+(P73))+(R73))+(T73))+(V73))+(X73)</f>
        <v>0</v>
      </c>
      <c r="AA73" s="10">
        <f t="shared" si="20"/>
        <v>0</v>
      </c>
    </row>
    <row r="74" spans="1:27" ht="21.4" x14ac:dyDescent="0.45">
      <c r="A74" s="6" t="s">
        <v>97</v>
      </c>
      <c r="B74" s="7">
        <v>56</v>
      </c>
      <c r="C74" s="8">
        <v>48</v>
      </c>
      <c r="D74" s="7">
        <v>13.2</v>
      </c>
      <c r="E74" s="8">
        <v>48</v>
      </c>
      <c r="F74" s="7">
        <v>44</v>
      </c>
      <c r="G74" s="8"/>
      <c r="H74" s="7"/>
      <c r="I74" s="8">
        <v>0</v>
      </c>
      <c r="J74" s="7"/>
      <c r="K74" s="8">
        <v>0</v>
      </c>
      <c r="L74" s="7"/>
      <c r="M74" s="8">
        <v>0</v>
      </c>
      <c r="N74" s="7"/>
      <c r="O74" s="8">
        <v>0</v>
      </c>
      <c r="P74" s="7"/>
      <c r="Q74" s="8">
        <v>0</v>
      </c>
      <c r="R74" s="7"/>
      <c r="S74" s="8">
        <v>0</v>
      </c>
      <c r="T74" s="7"/>
      <c r="U74" s="8">
        <v>0</v>
      </c>
      <c r="V74" s="9"/>
      <c r="W74" s="10">
        <v>650</v>
      </c>
      <c r="X74" s="7"/>
      <c r="Y74" s="8">
        <v>0</v>
      </c>
      <c r="Z74" s="9">
        <f>(((((((((((B74)+(D74))+(F74))+(H74))+(J74))+(L74))+(N74))+(P74))+(R74))+(T74))+(V74))+(X74)</f>
        <v>113.2</v>
      </c>
      <c r="AA74" s="10">
        <f>(((((((((((C74)+(E74))+(G75))+(I74))+(K74))+(M74))+(O74))+(Q74))+(S74))+(U74))+(W74))+(Y74)</f>
        <v>794</v>
      </c>
    </row>
    <row r="75" spans="1:27" ht="31.5" x14ac:dyDescent="0.45">
      <c r="A75" s="6" t="s">
        <v>98</v>
      </c>
      <c r="B75" s="7"/>
      <c r="C75" s="8"/>
      <c r="D75" s="7">
        <v>22</v>
      </c>
      <c r="E75" s="8"/>
      <c r="F75" s="7">
        <v>0</v>
      </c>
      <c r="G75" s="8">
        <v>48</v>
      </c>
      <c r="H75" s="7">
        <v>44</v>
      </c>
      <c r="I75" s="8">
        <v>48</v>
      </c>
      <c r="J75" s="7">
        <v>44</v>
      </c>
      <c r="K75" s="8">
        <v>48</v>
      </c>
      <c r="L75" s="7">
        <v>44</v>
      </c>
      <c r="M75" s="8">
        <v>48</v>
      </c>
      <c r="N75" s="7">
        <v>44</v>
      </c>
      <c r="O75" s="8">
        <v>48</v>
      </c>
      <c r="P75" s="7">
        <v>44</v>
      </c>
      <c r="Q75" s="8">
        <v>48</v>
      </c>
      <c r="R75" s="7">
        <v>44</v>
      </c>
      <c r="S75" s="8">
        <v>48</v>
      </c>
      <c r="T75" s="7">
        <v>44</v>
      </c>
      <c r="U75" s="8">
        <v>48</v>
      </c>
      <c r="V75" s="7"/>
      <c r="W75" s="8"/>
      <c r="X75" s="9"/>
      <c r="Y75" s="10">
        <v>48</v>
      </c>
      <c r="Z75" s="9"/>
      <c r="AA75" s="10"/>
    </row>
    <row r="76" spans="1:27" ht="21.4" x14ac:dyDescent="0.45">
      <c r="A76" s="6" t="s">
        <v>99</v>
      </c>
      <c r="B76" s="7"/>
      <c r="C76" s="8"/>
      <c r="D76" s="7"/>
      <c r="E76" s="8"/>
      <c r="F76" s="7"/>
      <c r="G76" s="8"/>
      <c r="H76" s="7"/>
      <c r="I76" s="8"/>
      <c r="J76" s="7"/>
      <c r="K76" s="8"/>
      <c r="L76" s="7"/>
      <c r="M76" s="8"/>
      <c r="N76" s="7"/>
      <c r="O76" s="8"/>
      <c r="P76" s="7"/>
      <c r="Q76" s="8"/>
      <c r="R76" s="7"/>
      <c r="S76" s="8"/>
      <c r="T76" s="7"/>
      <c r="U76" s="8"/>
      <c r="V76" s="7"/>
      <c r="W76" s="8"/>
      <c r="X76" s="9"/>
      <c r="Y76" s="10">
        <v>175</v>
      </c>
      <c r="Z76" s="9">
        <f t="shared" ref="Z76:AA76" si="21">(((((((((((B76)+(D76))+(F76))+(H76))+(J76))+(L76))+(N76))+(P76))+(R76))+(T76))+(V76))+(X76)</f>
        <v>0</v>
      </c>
      <c r="AA76" s="10">
        <f t="shared" si="21"/>
        <v>175</v>
      </c>
    </row>
    <row r="77" spans="1:27" ht="31.5" x14ac:dyDescent="0.45">
      <c r="A77" s="6" t="s">
        <v>100</v>
      </c>
      <c r="B77" s="11">
        <f t="shared" ref="B77:AA77" si="22">((B74)+(B75))+(B76)</f>
        <v>56</v>
      </c>
      <c r="C77" s="16">
        <f t="shared" si="22"/>
        <v>48</v>
      </c>
      <c r="D77" s="11">
        <f t="shared" si="22"/>
        <v>35.200000000000003</v>
      </c>
      <c r="E77" s="16">
        <f t="shared" si="22"/>
        <v>48</v>
      </c>
      <c r="F77" s="11">
        <f t="shared" si="22"/>
        <v>44</v>
      </c>
      <c r="G77" s="16">
        <f t="shared" si="22"/>
        <v>48</v>
      </c>
      <c r="H77" s="11">
        <f t="shared" si="22"/>
        <v>44</v>
      </c>
      <c r="I77" s="16">
        <f t="shared" si="22"/>
        <v>48</v>
      </c>
      <c r="J77" s="11">
        <f t="shared" si="22"/>
        <v>44</v>
      </c>
      <c r="K77" s="16">
        <f t="shared" si="22"/>
        <v>48</v>
      </c>
      <c r="L77" s="11">
        <f t="shared" si="22"/>
        <v>44</v>
      </c>
      <c r="M77" s="16">
        <f t="shared" si="22"/>
        <v>48</v>
      </c>
      <c r="N77" s="11">
        <f t="shared" si="22"/>
        <v>44</v>
      </c>
      <c r="O77" s="16">
        <f t="shared" si="22"/>
        <v>48</v>
      </c>
      <c r="P77" s="11">
        <f t="shared" si="22"/>
        <v>44</v>
      </c>
      <c r="Q77" s="16">
        <f t="shared" si="22"/>
        <v>48</v>
      </c>
      <c r="R77" s="11">
        <f t="shared" si="22"/>
        <v>44</v>
      </c>
      <c r="S77" s="16">
        <f t="shared" si="22"/>
        <v>48</v>
      </c>
      <c r="T77" s="11">
        <f t="shared" si="22"/>
        <v>44</v>
      </c>
      <c r="U77" s="16">
        <f t="shared" si="22"/>
        <v>48</v>
      </c>
      <c r="V77" s="11">
        <f t="shared" si="22"/>
        <v>0</v>
      </c>
      <c r="W77" s="16">
        <f t="shared" si="22"/>
        <v>650</v>
      </c>
      <c r="X77" s="11">
        <f t="shared" si="22"/>
        <v>0</v>
      </c>
      <c r="Y77" s="16">
        <f t="shared" si="22"/>
        <v>223</v>
      </c>
      <c r="Z77" s="11">
        <f t="shared" si="22"/>
        <v>113.2</v>
      </c>
      <c r="AA77" s="17">
        <f t="shared" si="22"/>
        <v>969</v>
      </c>
    </row>
    <row r="78" spans="1:27" x14ac:dyDescent="0.45">
      <c r="A78" s="6" t="s">
        <v>101</v>
      </c>
      <c r="B78" s="7"/>
      <c r="C78" s="8"/>
      <c r="D78" s="7"/>
      <c r="E78" s="8"/>
      <c r="F78" s="7"/>
      <c r="G78" s="8"/>
      <c r="H78" s="7"/>
      <c r="I78" s="8"/>
      <c r="J78" s="7"/>
      <c r="K78" s="8"/>
      <c r="L78" s="7"/>
      <c r="M78" s="8"/>
      <c r="N78" s="7"/>
      <c r="O78" s="8"/>
      <c r="P78" s="7"/>
      <c r="Q78" s="8"/>
      <c r="R78" s="9"/>
      <c r="S78" s="10">
        <v>250</v>
      </c>
      <c r="T78" s="7"/>
      <c r="U78" s="8"/>
      <c r="V78" s="7"/>
      <c r="W78" s="8"/>
      <c r="X78" s="7"/>
      <c r="Y78" s="8"/>
      <c r="Z78" s="9">
        <f t="shared" ref="Z78:AA86" si="23">(((((((((((B78)+(D78))+(F78))+(H78))+(J78))+(L78))+(N78))+(P78))+(R78))+(T78))+(V78))+(X78)</f>
        <v>0</v>
      </c>
      <c r="AA78" s="10">
        <f t="shared" si="23"/>
        <v>250</v>
      </c>
    </row>
    <row r="79" spans="1:27" ht="21.4" x14ac:dyDescent="0.45">
      <c r="A79" s="6" t="s">
        <v>102</v>
      </c>
      <c r="B79" s="7"/>
      <c r="C79" s="8"/>
      <c r="D79" s="7"/>
      <c r="E79" s="8"/>
      <c r="F79" s="7"/>
      <c r="G79" s="8"/>
      <c r="H79" s="7"/>
      <c r="I79" s="8"/>
      <c r="J79" s="7"/>
      <c r="K79" s="8"/>
      <c r="L79" s="7"/>
      <c r="M79" s="8"/>
      <c r="N79" s="7"/>
      <c r="O79" s="8"/>
      <c r="P79" s="7"/>
      <c r="Q79" s="8"/>
      <c r="R79" s="9"/>
      <c r="S79" s="10"/>
      <c r="T79" s="7"/>
      <c r="U79" s="8"/>
      <c r="V79" s="7"/>
      <c r="W79" s="8"/>
      <c r="X79" s="7"/>
      <c r="Y79" s="8"/>
      <c r="Z79" s="9">
        <f t="shared" si="23"/>
        <v>0</v>
      </c>
      <c r="AA79" s="10">
        <f t="shared" si="23"/>
        <v>0</v>
      </c>
    </row>
    <row r="80" spans="1:27" x14ac:dyDescent="0.45">
      <c r="A80" s="6" t="s">
        <v>103</v>
      </c>
      <c r="B80" s="7"/>
      <c r="C80" s="8"/>
      <c r="D80" s="7"/>
      <c r="E80" s="8"/>
      <c r="F80" s="7"/>
      <c r="G80" s="8"/>
      <c r="H80" s="7"/>
      <c r="I80" s="8"/>
      <c r="J80" s="7"/>
      <c r="K80" s="8"/>
      <c r="L80" s="7"/>
      <c r="M80" s="8"/>
      <c r="N80" s="7"/>
      <c r="O80" s="8"/>
      <c r="P80" s="7"/>
      <c r="Q80" s="8"/>
      <c r="R80" s="7"/>
      <c r="S80" s="8"/>
      <c r="T80" s="9"/>
      <c r="U80" s="10">
        <v>800</v>
      </c>
      <c r="V80" s="7"/>
      <c r="W80" s="8"/>
      <c r="X80" s="7"/>
      <c r="Y80" s="8"/>
      <c r="Z80" s="9">
        <f t="shared" si="23"/>
        <v>0</v>
      </c>
      <c r="AA80" s="10">
        <f t="shared" si="23"/>
        <v>800</v>
      </c>
    </row>
    <row r="81" spans="1:27" x14ac:dyDescent="0.45">
      <c r="A81" s="6" t="s">
        <v>104</v>
      </c>
      <c r="B81" s="7"/>
      <c r="C81" s="8"/>
      <c r="D81" s="7"/>
      <c r="E81" s="8"/>
      <c r="F81" s="7"/>
      <c r="G81" s="8"/>
      <c r="H81" s="7"/>
      <c r="I81" s="8"/>
      <c r="J81" s="7"/>
      <c r="K81" s="8"/>
      <c r="L81" s="7"/>
      <c r="M81" s="8"/>
      <c r="N81" s="7"/>
      <c r="O81" s="8"/>
      <c r="P81" s="7"/>
      <c r="Q81" s="8"/>
      <c r="R81" s="7"/>
      <c r="S81" s="8"/>
      <c r="T81" s="7"/>
      <c r="U81" s="8"/>
      <c r="V81" s="7"/>
      <c r="W81" s="8"/>
      <c r="X81" s="7"/>
      <c r="Y81" s="8"/>
      <c r="Z81" s="9">
        <f t="shared" si="23"/>
        <v>0</v>
      </c>
      <c r="AA81" s="10">
        <f t="shared" si="23"/>
        <v>0</v>
      </c>
    </row>
    <row r="82" spans="1:27" ht="21.4" x14ac:dyDescent="0.45">
      <c r="A82" s="6" t="s">
        <v>105</v>
      </c>
      <c r="B82" s="7"/>
      <c r="C82" s="8"/>
      <c r="D82" s="7"/>
      <c r="E82" s="8"/>
      <c r="F82" s="7"/>
      <c r="G82" s="8"/>
      <c r="H82" s="7"/>
      <c r="I82" s="8"/>
      <c r="J82" s="9"/>
      <c r="K82" s="10">
        <v>75</v>
      </c>
      <c r="L82" s="7"/>
      <c r="M82" s="8"/>
      <c r="N82" s="7"/>
      <c r="O82" s="8"/>
      <c r="P82" s="7"/>
      <c r="Q82" s="8"/>
      <c r="R82" s="7"/>
      <c r="S82" s="8"/>
      <c r="T82" s="7"/>
      <c r="U82" s="8"/>
      <c r="V82" s="7"/>
      <c r="W82" s="8"/>
      <c r="X82" s="7"/>
      <c r="Y82" s="8"/>
      <c r="Z82" s="9">
        <f t="shared" si="23"/>
        <v>0</v>
      </c>
      <c r="AA82" s="10">
        <f t="shared" si="23"/>
        <v>75</v>
      </c>
    </row>
    <row r="83" spans="1:27" ht="21.4" x14ac:dyDescent="0.45">
      <c r="A83" s="6" t="s">
        <v>106</v>
      </c>
      <c r="B83" s="11">
        <f t="shared" ref="B83:Y83" si="24">(B81)+(B82)</f>
        <v>0</v>
      </c>
      <c r="C83" s="13">
        <f t="shared" si="24"/>
        <v>0</v>
      </c>
      <c r="D83" s="11">
        <f t="shared" si="24"/>
        <v>0</v>
      </c>
      <c r="E83" s="13">
        <f t="shared" si="24"/>
        <v>0</v>
      </c>
      <c r="F83" s="11">
        <f t="shared" si="24"/>
        <v>0</v>
      </c>
      <c r="G83" s="13">
        <f t="shared" si="24"/>
        <v>0</v>
      </c>
      <c r="H83" s="11">
        <f t="shared" si="24"/>
        <v>0</v>
      </c>
      <c r="I83" s="13">
        <f t="shared" si="24"/>
        <v>0</v>
      </c>
      <c r="J83" s="11">
        <f t="shared" si="24"/>
        <v>0</v>
      </c>
      <c r="K83" s="13">
        <f t="shared" si="24"/>
        <v>75</v>
      </c>
      <c r="L83" s="11">
        <f t="shared" si="24"/>
        <v>0</v>
      </c>
      <c r="M83" s="13">
        <f t="shared" si="24"/>
        <v>0</v>
      </c>
      <c r="N83" s="11">
        <f t="shared" si="24"/>
        <v>0</v>
      </c>
      <c r="O83" s="13">
        <f t="shared" si="24"/>
        <v>0</v>
      </c>
      <c r="P83" s="11">
        <f t="shared" si="24"/>
        <v>0</v>
      </c>
      <c r="Q83" s="13">
        <f t="shared" si="24"/>
        <v>0</v>
      </c>
      <c r="R83" s="11">
        <f t="shared" si="24"/>
        <v>0</v>
      </c>
      <c r="S83" s="13">
        <f t="shared" si="24"/>
        <v>0</v>
      </c>
      <c r="T83" s="11">
        <f t="shared" si="24"/>
        <v>0</v>
      </c>
      <c r="U83" s="13">
        <f t="shared" si="24"/>
        <v>0</v>
      </c>
      <c r="V83" s="11">
        <f t="shared" si="24"/>
        <v>0</v>
      </c>
      <c r="W83" s="13">
        <f t="shared" si="24"/>
        <v>0</v>
      </c>
      <c r="X83" s="11">
        <f t="shared" si="24"/>
        <v>0</v>
      </c>
      <c r="Y83" s="13">
        <f t="shared" si="24"/>
        <v>0</v>
      </c>
      <c r="Z83" s="11">
        <f t="shared" si="23"/>
        <v>0</v>
      </c>
      <c r="AA83" s="13">
        <f t="shared" si="23"/>
        <v>75</v>
      </c>
    </row>
    <row r="84" spans="1:27" ht="31.5" x14ac:dyDescent="0.45">
      <c r="A84" s="6" t="s">
        <v>107</v>
      </c>
      <c r="B84" s="7"/>
      <c r="C84" s="8"/>
      <c r="D84" s="7"/>
      <c r="E84" s="8"/>
      <c r="F84" s="7">
        <v>2755</v>
      </c>
      <c r="G84" s="8"/>
      <c r="H84" s="9"/>
      <c r="I84" s="10">
        <f>60*40</f>
        <v>2400</v>
      </c>
      <c r="J84" s="7"/>
      <c r="K84" s="8"/>
      <c r="L84" s="9"/>
      <c r="M84" s="10"/>
      <c r="N84" s="9"/>
      <c r="O84" s="10">
        <v>100</v>
      </c>
      <c r="P84" s="7"/>
      <c r="Q84" s="8"/>
      <c r="R84" s="7"/>
      <c r="S84" s="8"/>
      <c r="T84" s="7"/>
      <c r="U84" s="8">
        <v>0</v>
      </c>
      <c r="V84" s="7"/>
      <c r="W84" s="8"/>
      <c r="X84" s="7"/>
      <c r="Y84" s="8"/>
      <c r="Z84" s="9">
        <f t="shared" si="23"/>
        <v>2755</v>
      </c>
      <c r="AA84" s="10">
        <f t="shared" si="23"/>
        <v>2500</v>
      </c>
    </row>
    <row r="85" spans="1:27" ht="21.4" x14ac:dyDescent="0.45">
      <c r="A85" s="6" t="s">
        <v>108</v>
      </c>
      <c r="B85" s="7"/>
      <c r="C85" s="8"/>
      <c r="D85" s="7"/>
      <c r="E85" s="8"/>
      <c r="F85" s="7"/>
      <c r="G85" s="8"/>
      <c r="H85" s="7"/>
      <c r="I85" s="8"/>
      <c r="J85" s="7"/>
      <c r="K85" s="8"/>
      <c r="L85" s="7"/>
      <c r="M85" s="8"/>
      <c r="N85" s="7"/>
      <c r="O85" s="8"/>
      <c r="P85" s="7">
        <v>7385</v>
      </c>
      <c r="Q85" s="8"/>
      <c r="R85" s="7"/>
      <c r="S85" s="8"/>
      <c r="T85" s="7"/>
      <c r="U85" s="8"/>
      <c r="V85" s="7"/>
      <c r="W85" s="8">
        <v>1300</v>
      </c>
      <c r="X85" s="7"/>
      <c r="Y85" s="8"/>
      <c r="Z85" s="9">
        <f t="shared" si="23"/>
        <v>7385</v>
      </c>
      <c r="AA85" s="10">
        <f t="shared" si="23"/>
        <v>1300</v>
      </c>
    </row>
    <row r="86" spans="1:27" ht="21.4" x14ac:dyDescent="0.45">
      <c r="A86" s="6" t="s">
        <v>109</v>
      </c>
      <c r="B86" s="7"/>
      <c r="C86" s="8"/>
      <c r="D86" s="7"/>
      <c r="E86" s="8"/>
      <c r="F86" s="7"/>
      <c r="G86" s="8"/>
      <c r="H86" s="7"/>
      <c r="I86" s="8"/>
      <c r="J86" s="7"/>
      <c r="K86" s="8"/>
      <c r="L86" s="7"/>
      <c r="M86" s="8"/>
      <c r="N86" s="7"/>
      <c r="O86" s="8"/>
      <c r="P86" s="7"/>
      <c r="Q86" s="8"/>
      <c r="R86" s="7"/>
      <c r="S86" s="8"/>
      <c r="T86" s="7"/>
      <c r="U86" s="8"/>
      <c r="V86" s="9"/>
      <c r="W86" s="10">
        <v>1300</v>
      </c>
      <c r="X86" s="7"/>
      <c r="Y86" s="8"/>
      <c r="Z86" s="9">
        <f t="shared" si="23"/>
        <v>0</v>
      </c>
      <c r="AA86" s="10">
        <f t="shared" si="23"/>
        <v>1300</v>
      </c>
    </row>
    <row r="87" spans="1:27" ht="31.5" x14ac:dyDescent="0.45">
      <c r="A87" s="6" t="s">
        <v>110</v>
      </c>
      <c r="B87" s="11">
        <f t="shared" ref="B87:AA87" si="25">(B85)+(B86)+B84</f>
        <v>0</v>
      </c>
      <c r="C87" s="11">
        <f t="shared" si="25"/>
        <v>0</v>
      </c>
      <c r="D87" s="11">
        <f t="shared" si="25"/>
        <v>0</v>
      </c>
      <c r="E87" s="11">
        <f t="shared" si="25"/>
        <v>0</v>
      </c>
      <c r="F87" s="11">
        <f t="shared" si="25"/>
        <v>2755</v>
      </c>
      <c r="G87" s="11">
        <f t="shared" si="25"/>
        <v>0</v>
      </c>
      <c r="H87" s="11">
        <f t="shared" si="25"/>
        <v>0</v>
      </c>
      <c r="I87" s="11">
        <f t="shared" si="25"/>
        <v>2400</v>
      </c>
      <c r="J87" s="11">
        <f t="shared" si="25"/>
        <v>0</v>
      </c>
      <c r="K87" s="11">
        <f t="shared" si="25"/>
        <v>0</v>
      </c>
      <c r="L87" s="11">
        <f t="shared" si="25"/>
        <v>0</v>
      </c>
      <c r="M87" s="11">
        <f t="shared" si="25"/>
        <v>0</v>
      </c>
      <c r="N87" s="11">
        <f t="shared" si="25"/>
        <v>0</v>
      </c>
      <c r="O87" s="11">
        <f t="shared" si="25"/>
        <v>100</v>
      </c>
      <c r="P87" s="11">
        <f t="shared" si="25"/>
        <v>7385</v>
      </c>
      <c r="Q87" s="11">
        <f t="shared" si="25"/>
        <v>0</v>
      </c>
      <c r="R87" s="11">
        <f t="shared" si="25"/>
        <v>0</v>
      </c>
      <c r="S87" s="11">
        <f t="shared" si="25"/>
        <v>0</v>
      </c>
      <c r="T87" s="11">
        <f t="shared" si="25"/>
        <v>0</v>
      </c>
      <c r="U87" s="11">
        <f t="shared" si="25"/>
        <v>0</v>
      </c>
      <c r="V87" s="11">
        <f t="shared" si="25"/>
        <v>0</v>
      </c>
      <c r="W87" s="11">
        <f t="shared" si="25"/>
        <v>2600</v>
      </c>
      <c r="X87" s="11">
        <f t="shared" si="25"/>
        <v>0</v>
      </c>
      <c r="Y87" s="11">
        <f t="shared" si="25"/>
        <v>0</v>
      </c>
      <c r="Z87" s="11">
        <f t="shared" si="25"/>
        <v>10140</v>
      </c>
      <c r="AA87" s="11">
        <f t="shared" si="25"/>
        <v>5100</v>
      </c>
    </row>
    <row r="88" spans="1:27" ht="21.4" x14ac:dyDescent="0.45">
      <c r="A88" s="6" t="s">
        <v>111</v>
      </c>
      <c r="B88" s="7"/>
      <c r="C88" s="8"/>
      <c r="D88" s="7"/>
      <c r="E88" s="8"/>
      <c r="F88" s="7"/>
      <c r="G88" s="8"/>
      <c r="H88" s="7"/>
      <c r="I88" s="8"/>
      <c r="J88" s="7"/>
      <c r="K88" s="8"/>
      <c r="L88" s="7"/>
      <c r="M88" s="8"/>
      <c r="N88" s="7"/>
      <c r="O88" s="8"/>
      <c r="P88" s="7"/>
      <c r="Q88" s="8"/>
      <c r="R88" s="7"/>
      <c r="S88" s="8"/>
      <c r="T88" s="7"/>
      <c r="U88" s="8"/>
      <c r="V88" s="7"/>
      <c r="W88" s="8"/>
      <c r="X88" s="7"/>
      <c r="Y88" s="8"/>
      <c r="Z88" s="9">
        <f t="shared" ref="Z88:AA91" si="26">(((((((((((B88)+(D88))+(F88))+(H88))+(J88))+(L88))+(N88))+(P88))+(R88))+(T88))+(V88))+(X88)</f>
        <v>0</v>
      </c>
      <c r="AA88" s="10">
        <f t="shared" si="26"/>
        <v>0</v>
      </c>
    </row>
    <row r="89" spans="1:27" ht="41.65" x14ac:dyDescent="0.45">
      <c r="A89" s="6" t="s">
        <v>112</v>
      </c>
      <c r="B89" s="7"/>
      <c r="C89" s="8"/>
      <c r="D89" s="7"/>
      <c r="E89" s="8"/>
      <c r="F89" s="7"/>
      <c r="G89" s="8"/>
      <c r="H89" s="7"/>
      <c r="I89" s="8"/>
      <c r="J89" s="7"/>
      <c r="K89" s="8"/>
      <c r="L89" s="7"/>
      <c r="M89" s="8"/>
      <c r="N89" s="7"/>
      <c r="O89" s="8"/>
      <c r="P89" s="7"/>
      <c r="Q89" s="8"/>
      <c r="R89" s="7"/>
      <c r="S89" s="8"/>
      <c r="T89" s="7"/>
      <c r="U89" s="8"/>
      <c r="V89" s="7"/>
      <c r="W89" s="8"/>
      <c r="X89" s="9"/>
      <c r="Y89" s="10"/>
      <c r="Z89" s="9">
        <f t="shared" si="26"/>
        <v>0</v>
      </c>
      <c r="AA89" s="10">
        <f t="shared" si="26"/>
        <v>0</v>
      </c>
    </row>
    <row r="90" spans="1:27" ht="21.4" x14ac:dyDescent="0.45">
      <c r="A90" s="6" t="s">
        <v>113</v>
      </c>
      <c r="B90" s="7"/>
      <c r="C90" s="8"/>
      <c r="D90" s="9"/>
      <c r="E90" s="10"/>
      <c r="F90" s="9"/>
      <c r="G90" s="10"/>
      <c r="H90" s="7"/>
      <c r="I90" s="8">
        <v>0</v>
      </c>
      <c r="J90" s="9">
        <f>0</f>
        <v>0</v>
      </c>
      <c r="K90" s="10"/>
      <c r="L90" s="7"/>
      <c r="M90" s="8">
        <v>250</v>
      </c>
      <c r="N90" s="7"/>
      <c r="O90" s="8"/>
      <c r="P90" s="7"/>
      <c r="Q90" s="8"/>
      <c r="R90" s="7"/>
      <c r="S90" s="8"/>
      <c r="T90" s="7"/>
      <c r="U90" s="8"/>
      <c r="V90" s="7"/>
      <c r="W90" s="8"/>
      <c r="X90" s="7"/>
      <c r="Y90" s="8"/>
      <c r="Z90" s="9">
        <f t="shared" si="26"/>
        <v>0</v>
      </c>
      <c r="AA90" s="10">
        <f t="shared" si="26"/>
        <v>250</v>
      </c>
    </row>
    <row r="91" spans="1:27" ht="31.5" x14ac:dyDescent="0.45">
      <c r="A91" s="6" t="s">
        <v>114</v>
      </c>
      <c r="B91" s="11">
        <f t="shared" ref="B91:Y91" si="27">((B88)+(B89))+(B90)</f>
        <v>0</v>
      </c>
      <c r="C91" s="13">
        <f t="shared" si="27"/>
        <v>0</v>
      </c>
      <c r="D91" s="11">
        <f t="shared" si="27"/>
        <v>0</v>
      </c>
      <c r="E91" s="13">
        <f t="shared" si="27"/>
        <v>0</v>
      </c>
      <c r="F91" s="11">
        <f t="shared" si="27"/>
        <v>0</v>
      </c>
      <c r="G91" s="13">
        <f t="shared" si="27"/>
        <v>0</v>
      </c>
      <c r="H91" s="11">
        <f t="shared" si="27"/>
        <v>0</v>
      </c>
      <c r="I91" s="13">
        <f t="shared" si="27"/>
        <v>0</v>
      </c>
      <c r="J91" s="11">
        <f t="shared" si="27"/>
        <v>0</v>
      </c>
      <c r="K91" s="13">
        <f t="shared" si="27"/>
        <v>0</v>
      </c>
      <c r="L91" s="11">
        <f t="shared" si="27"/>
        <v>0</v>
      </c>
      <c r="M91" s="13">
        <f t="shared" si="27"/>
        <v>250</v>
      </c>
      <c r="N91" s="11">
        <f t="shared" si="27"/>
        <v>0</v>
      </c>
      <c r="O91" s="13">
        <f t="shared" si="27"/>
        <v>0</v>
      </c>
      <c r="P91" s="11">
        <f t="shared" si="27"/>
        <v>0</v>
      </c>
      <c r="Q91" s="13">
        <f t="shared" si="27"/>
        <v>0</v>
      </c>
      <c r="R91" s="11">
        <f t="shared" si="27"/>
        <v>0</v>
      </c>
      <c r="S91" s="13">
        <f t="shared" si="27"/>
        <v>0</v>
      </c>
      <c r="T91" s="11">
        <f t="shared" si="27"/>
        <v>0</v>
      </c>
      <c r="U91" s="13">
        <f t="shared" si="27"/>
        <v>0</v>
      </c>
      <c r="V91" s="11">
        <f t="shared" si="27"/>
        <v>0</v>
      </c>
      <c r="W91" s="13">
        <f t="shared" si="27"/>
        <v>0</v>
      </c>
      <c r="X91" s="11">
        <f t="shared" si="27"/>
        <v>0</v>
      </c>
      <c r="Y91" s="13">
        <f t="shared" si="27"/>
        <v>0</v>
      </c>
      <c r="Z91" s="11">
        <f t="shared" si="26"/>
        <v>0</v>
      </c>
      <c r="AA91" s="13">
        <f t="shared" si="26"/>
        <v>250</v>
      </c>
    </row>
    <row r="92" spans="1:27" x14ac:dyDescent="0.45">
      <c r="A92" s="6" t="s">
        <v>115</v>
      </c>
      <c r="B92" s="11"/>
      <c r="C92" s="13"/>
      <c r="D92" s="11">
        <v>0</v>
      </c>
      <c r="E92" s="13"/>
      <c r="F92" s="11">
        <v>272</v>
      </c>
      <c r="G92" s="13"/>
      <c r="H92" s="11"/>
      <c r="I92" s="13"/>
      <c r="J92" s="11"/>
      <c r="K92" s="13"/>
      <c r="L92" s="11"/>
      <c r="M92" s="13"/>
      <c r="N92" s="11"/>
      <c r="O92" s="13"/>
      <c r="P92" s="11"/>
      <c r="Q92" s="13"/>
      <c r="R92" s="11"/>
      <c r="S92" s="13"/>
      <c r="T92" s="11"/>
      <c r="U92" s="13"/>
      <c r="V92" s="11"/>
      <c r="W92" s="13"/>
      <c r="X92" s="11"/>
      <c r="Y92" s="13"/>
      <c r="Z92" s="11"/>
      <c r="AA92" s="13"/>
    </row>
    <row r="93" spans="1:27" ht="21.4" x14ac:dyDescent="0.45">
      <c r="A93" s="6" t="s">
        <v>116</v>
      </c>
      <c r="B93" s="11">
        <f t="shared" ref="B93:E93" si="28">(((((((((((((((((((B19)+(B20))+(B21))+(B26))+(B27))+(B44))+(B48))+(B60))+(B65))+(B66))+(B69))+(B71))+(B77))+(B78))+(B79))+(B80))+(B83))+(B84))+(B87))+(B91)</f>
        <v>273.99</v>
      </c>
      <c r="C93" s="13">
        <f t="shared" si="28"/>
        <v>648</v>
      </c>
      <c r="D93" s="11">
        <f t="shared" si="28"/>
        <v>609.8900000000001</v>
      </c>
      <c r="E93" s="13">
        <f t="shared" si="28"/>
        <v>548</v>
      </c>
      <c r="F93" s="11">
        <f>(((((((((((((((((((F19)+(F20))+(F21))+(F22))+(F27))+(F44))+(F48))+(F60))+(F65))+(F66))+(F69))+(F71))+(F77))+(F78))+(F79))+(F80))+(F83))++(F87))+(F91)+F92+F70)</f>
        <v>7755.88</v>
      </c>
      <c r="G93" s="13">
        <f>(((((((((((((((((((G19)+(G20))+(G21))+(G26))+(G27))+(G44))+(G48))+(G60))+(G65))+(G66))+(G69))+(G71))+(G77))+(G78))+(G79))+(G80))+(G83))+(G84))+(G87))+(G91)</f>
        <v>848</v>
      </c>
      <c r="H93" s="11">
        <f>(((((((((((((((((((H19)+(H20))+(H21))+(H26))+(H27))+(H44))+(H48))+(H60))+(H65))+(H66))+(H69))+(H71))+(H77))+(H78))+(H79))+(H80))+(H83))+(H84))+(H87))+(H91)+H92</f>
        <v>3113.58</v>
      </c>
      <c r="I93" s="13">
        <f>(((((((((((((((((((I19)+(I20))+(I21))+(I26))+(I27))+(I44))+(I48))+(I60))+(I65))+(I66))+(I69))+(I71))+(I77))+(I78))+(I79))+(I80))+(I83))+(I84))+(I87))+(I91)</f>
        <v>8198</v>
      </c>
      <c r="J93" s="11">
        <f>(((((((((((((((((((J19)+(J20))+(J21))+(J26))+(J27))+(J44))+(J48))+(J60))+(J65))+(J66))+(J69))+(J71))+(J77))+(J78))+(J79))+(J80))+(J83))+(J84))+(J87))+(J91)+J92</f>
        <v>1269</v>
      </c>
      <c r="K93" s="13">
        <f>(((((((((((((((((((K19)+(K20))+(K21))+(K26))+(K27))+(K44))+(K48))+(K60))+(K65))+(K66))+(K69))+(K71))+(K77))+(K78))+(K79))+(K80))+(K83))+(K84))+(K87))+(K91)</f>
        <v>4273</v>
      </c>
      <c r="L93" s="11">
        <f>(((((((((((((((((((L19)+(L20))+(L21))+(L26))+(L27))+(L44))+(L48))+(L60))+(L65))+(L66))+(L69))+(L71))+(L77))+(L78))+(L79))+(L80))+(L83))+(L84))+(L87))+(L91)+L92</f>
        <v>54</v>
      </c>
      <c r="M93" s="13">
        <f>(((((((((((((((((((M19)+(M20))+(M21))+(M26))+(M27))+(M44))+(M48))+(M60))+(M65))+(M66))+(M69))+(M71))+(M77))+(M78))+(M79))+(M80))+(M83))+(M84))+(M87))+(M91)</f>
        <v>2251</v>
      </c>
      <c r="N93" s="11">
        <f>(((((((((((((((((((N19)+(N20))+(N21))+(N26))+(N27))+(N44))+(N48))+(N60))+(N65))+(N66))+(N69))+(N71))+(N77))+(N78))+(N79))+(N80))+(N83))+(N84))+(N87))+(N91)+N92</f>
        <v>44</v>
      </c>
      <c r="O93" s="13">
        <f>(((((((((((((((((((O19)+(O20))+(O21))+(O26))+(O27))+(O44))+(O48))+(O60))+(O65))+(O66))+(O69))+(O71))+(O77))+(O78))+(O79))+(O80))+(O83))+(O84))+(O87))+(O91)</f>
        <v>4748</v>
      </c>
      <c r="P93" s="11">
        <f>(((((((((((((((((((P19)+(P20))+(P21))+(P26))+(P27))+(P44))+(P48))+(P60))+(P65))+(P66))+(P69))+(P71))+(P77))+(P78))+(P79))+(P80))+(P83))+(P84))+(P87))+(P91)+P92</f>
        <v>8597.0400000000009</v>
      </c>
      <c r="Q93" s="13">
        <f>(((((((((((((((((((Q19)+(Q20))+(Q21))+(Q26))+(Q27))+(Q44))+(Q48))+(Q60))+(Q65))+(Q66))+(Q69))+(Q71))+(Q77))+(Q78))+(Q79))+(Q80))+(Q83))+(Q84))+(Q87))+(Q91)</f>
        <v>2948</v>
      </c>
      <c r="R93" s="11">
        <f>(((((((((((((((((((R19)+(R20))+(R21))+(R26))+(R27))+(R44))+(R48))+(R60))+(R65))+(R66))+(R69))+(R71))+(R77))+(R78))+(R79))+(R80))+(R83))+(R84))+(R87))+(R91)+R92</f>
        <v>607.18999999999994</v>
      </c>
      <c r="S93" s="13">
        <f>(((((((((((((((((((S19)+(S20))+(S21))+(S26))+(S27))+(S44))+(S48))+(S60))+(S65))+(S66))+(S69))+(S71))+(S77))+(S78))+(S79))+(S80))+(S83))+(S84))+(S87))+(S91)</f>
        <v>298</v>
      </c>
      <c r="T93" s="11">
        <f>(((((((((((((((((((T19)+(T20))+(T21))+(T26))+(T27))+(T44))+(T48))+(T60))+(T65))+(T66))+(T69))+(T71))+(T77))+(T78))+(T79))+(T80))+(T83))+(T84))+(T87))+(T91)+T92</f>
        <v>1544</v>
      </c>
      <c r="U93" s="13">
        <f>(((((((((((((((((((U19)+(U20))+(U21))+(U26))+(U27))+(U44))+(U48))+(U60))+(U65))+(U66))+(U69))+(U71))+(U77))+(U78))+(U79))+(U80))+(U83))+(U84))+(U87))+(U91)</f>
        <v>1848</v>
      </c>
      <c r="V93" s="11">
        <f>(((((((((((((((((((V19)+(V20))+(V21))+(V26))+(V27))+(V44))+(V48))+(V60))+(V65))+(V66))+(V69))+(V71))+(V77))+(V78))+(V79))+(V80))+(V83))+(V84))+(V87))+(V91)+V92</f>
        <v>0</v>
      </c>
      <c r="W93" s="13">
        <f>(((((((((((((((((((W19)+(W20))+(W21))+(W26))+(W27))+(W44))+(W48))+(W60))+(W65))+(W66))+(W69))+(W71))+(W77))+(W78))+(W79))+(W80))+(W83))+(W84))+(W87))+(W91)</f>
        <v>3250</v>
      </c>
      <c r="X93" s="11">
        <f>(((((((((((((((((((X19)+(X20))+(X21))+(X26))+(X27))+(X44))+(X48))+(X60))+(X65))+(X66))+(X69))+(X71))+(X77))+(X78))+(X79))+(X80))+(X83))+(X84))+(X87))+(X91)+X92</f>
        <v>0</v>
      </c>
      <c r="Y93" s="13">
        <f>(((((((((((((((((((Y19)+(Y20))+(Y21))+(Y26))+(Y27))+(Y44))+(Y48))+(Y60))+(Y65))+(Y66))+(Y69))+(Y71))+(Y77))+(Y78))+(Y79))+(Y80))+(Y83))+(Y84))+(Y87))+(Y91)</f>
        <v>18723</v>
      </c>
      <c r="Z93" s="11">
        <f t="shared" ref="Z93:AA94" si="29">(((((((((((B93)+(D93))+(F93))+(H93))+(J93))+(L93))+(N93))+(P93))+(R93))+(T93))+(V93))+(X93)</f>
        <v>23868.57</v>
      </c>
      <c r="AA93" s="13">
        <f t="shared" si="29"/>
        <v>48581</v>
      </c>
    </row>
    <row r="94" spans="1:27" ht="31.5" x14ac:dyDescent="0.45">
      <c r="A94" s="6" t="s">
        <v>117</v>
      </c>
      <c r="B94" s="11">
        <f t="shared" ref="B94:Y94" si="30">(B15)-(B93)</f>
        <v>4086.01</v>
      </c>
      <c r="C94" s="13">
        <f t="shared" si="30"/>
        <v>-648</v>
      </c>
      <c r="D94" s="11">
        <f t="shared" si="30"/>
        <v>3744.1400000000003</v>
      </c>
      <c r="E94" s="13">
        <f t="shared" si="30"/>
        <v>952</v>
      </c>
      <c r="F94" s="11">
        <f t="shared" si="30"/>
        <v>18631.25</v>
      </c>
      <c r="G94" s="13">
        <f t="shared" si="30"/>
        <v>28452</v>
      </c>
      <c r="H94" s="11">
        <f t="shared" si="30"/>
        <v>-3413.58</v>
      </c>
      <c r="I94" s="13">
        <f t="shared" si="30"/>
        <v>-2698</v>
      </c>
      <c r="J94" s="11">
        <f t="shared" si="30"/>
        <v>3496</v>
      </c>
      <c r="K94" s="13">
        <f t="shared" si="30"/>
        <v>-2398</v>
      </c>
      <c r="L94" s="11">
        <f t="shared" si="30"/>
        <v>3438.98</v>
      </c>
      <c r="M94" s="13">
        <f t="shared" si="30"/>
        <v>-651</v>
      </c>
      <c r="N94" s="11">
        <f t="shared" si="30"/>
        <v>850.91</v>
      </c>
      <c r="O94" s="13">
        <f t="shared" si="30"/>
        <v>-498</v>
      </c>
      <c r="P94" s="11">
        <f t="shared" si="30"/>
        <v>-8547.0400000000009</v>
      </c>
      <c r="Q94" s="13">
        <f t="shared" si="30"/>
        <v>-2948</v>
      </c>
      <c r="R94" s="11">
        <f t="shared" si="30"/>
        <v>-30.499999999999886</v>
      </c>
      <c r="S94" s="13">
        <f t="shared" si="30"/>
        <v>1002</v>
      </c>
      <c r="T94" s="11">
        <f t="shared" si="30"/>
        <v>-574.09</v>
      </c>
      <c r="U94" s="13">
        <f t="shared" si="30"/>
        <v>-1848</v>
      </c>
      <c r="V94" s="11">
        <f t="shared" si="30"/>
        <v>0</v>
      </c>
      <c r="W94" s="13">
        <f t="shared" si="30"/>
        <v>-3250</v>
      </c>
      <c r="X94" s="11">
        <f t="shared" si="30"/>
        <v>0</v>
      </c>
      <c r="Y94" s="13">
        <f t="shared" si="30"/>
        <v>-17423</v>
      </c>
      <c r="Z94" s="11">
        <f t="shared" si="29"/>
        <v>21682.079999999998</v>
      </c>
      <c r="AA94" s="13">
        <f t="shared" si="29"/>
        <v>-1956</v>
      </c>
    </row>
    <row r="95" spans="1:27" ht="21.4" x14ac:dyDescent="0.45">
      <c r="A95" s="6" t="s">
        <v>118</v>
      </c>
      <c r="B95" s="7"/>
      <c r="C95" s="8"/>
      <c r="D95" s="7"/>
      <c r="E95" s="8"/>
      <c r="F95" s="7"/>
      <c r="G95" s="8"/>
      <c r="H95" s="7"/>
      <c r="I95" s="8"/>
      <c r="J95" s="7"/>
      <c r="K95" s="8"/>
      <c r="L95" s="7"/>
      <c r="M95" s="8"/>
      <c r="N95" s="7"/>
      <c r="O95" s="8"/>
      <c r="P95" s="7"/>
      <c r="Q95" s="8"/>
      <c r="R95" s="7"/>
      <c r="S95" s="8"/>
      <c r="T95" s="7"/>
      <c r="U95" s="8"/>
      <c r="V95" s="7"/>
      <c r="W95" s="8"/>
      <c r="X95" s="7"/>
      <c r="Y95" s="8"/>
      <c r="Z95" s="7"/>
      <c r="AA95" s="8"/>
    </row>
    <row r="96" spans="1:27" x14ac:dyDescent="0.45">
      <c r="A96" s="6" t="s">
        <v>119</v>
      </c>
      <c r="B96" s="7">
        <v>500</v>
      </c>
      <c r="C96" s="8"/>
      <c r="D96" s="7">
        <v>0</v>
      </c>
      <c r="E96" s="8"/>
      <c r="F96" s="7"/>
      <c r="G96" s="8"/>
      <c r="H96" s="7"/>
      <c r="I96" s="8"/>
      <c r="J96" s="7"/>
      <c r="K96" s="8"/>
      <c r="L96" s="7"/>
      <c r="M96" s="8">
        <v>1000</v>
      </c>
      <c r="N96" s="9"/>
      <c r="O96" s="10">
        <v>1000</v>
      </c>
      <c r="P96" s="7"/>
      <c r="Q96" s="8">
        <v>1000</v>
      </c>
      <c r="R96" s="7"/>
      <c r="S96" s="8"/>
      <c r="T96" s="7"/>
      <c r="U96" s="8"/>
      <c r="V96" s="7"/>
      <c r="W96" s="8"/>
      <c r="X96" s="9"/>
      <c r="Y96" s="10">
        <v>1000</v>
      </c>
      <c r="Z96" s="9">
        <f t="shared" ref="Z96:AA99" si="31">(((((((((((B96)+(D96))+(F96))+(H96))+(J96))+(L96))+(N96))+(P96))+(R96))+(T96))+(V96))+(X96)</f>
        <v>500</v>
      </c>
      <c r="AA96" s="10">
        <f t="shared" si="31"/>
        <v>4000</v>
      </c>
    </row>
    <row r="97" spans="1:27" ht="21.4" x14ac:dyDescent="0.45">
      <c r="A97" s="6" t="s">
        <v>120</v>
      </c>
      <c r="B97" s="11">
        <f t="shared" ref="B97:Y97" si="32">B96</f>
        <v>500</v>
      </c>
      <c r="C97" s="13">
        <f t="shared" si="32"/>
        <v>0</v>
      </c>
      <c r="D97" s="11">
        <f t="shared" si="32"/>
        <v>0</v>
      </c>
      <c r="E97" s="13">
        <f t="shared" si="32"/>
        <v>0</v>
      </c>
      <c r="F97" s="11">
        <f t="shared" si="32"/>
        <v>0</v>
      </c>
      <c r="G97" s="13">
        <f t="shared" si="32"/>
        <v>0</v>
      </c>
      <c r="H97" s="11">
        <f t="shared" si="32"/>
        <v>0</v>
      </c>
      <c r="I97" s="13">
        <f t="shared" si="32"/>
        <v>0</v>
      </c>
      <c r="J97" s="11">
        <f t="shared" si="32"/>
        <v>0</v>
      </c>
      <c r="K97" s="13">
        <f t="shared" si="32"/>
        <v>0</v>
      </c>
      <c r="L97" s="11">
        <f t="shared" si="32"/>
        <v>0</v>
      </c>
      <c r="M97" s="13">
        <f t="shared" si="32"/>
        <v>1000</v>
      </c>
      <c r="N97" s="11">
        <f t="shared" si="32"/>
        <v>0</v>
      </c>
      <c r="O97" s="13">
        <f t="shared" si="32"/>
        <v>1000</v>
      </c>
      <c r="P97" s="11">
        <f t="shared" si="32"/>
        <v>0</v>
      </c>
      <c r="Q97" s="13">
        <f t="shared" si="32"/>
        <v>1000</v>
      </c>
      <c r="R97" s="11">
        <f t="shared" si="32"/>
        <v>0</v>
      </c>
      <c r="S97" s="13">
        <f t="shared" si="32"/>
        <v>0</v>
      </c>
      <c r="T97" s="11">
        <f t="shared" si="32"/>
        <v>0</v>
      </c>
      <c r="U97" s="13">
        <f t="shared" si="32"/>
        <v>0</v>
      </c>
      <c r="V97" s="11">
        <f t="shared" si="32"/>
        <v>0</v>
      </c>
      <c r="W97" s="13">
        <f t="shared" si="32"/>
        <v>0</v>
      </c>
      <c r="X97" s="11">
        <f t="shared" si="32"/>
        <v>0</v>
      </c>
      <c r="Y97" s="13">
        <f t="shared" si="32"/>
        <v>1000</v>
      </c>
      <c r="Z97" s="11">
        <f t="shared" si="31"/>
        <v>500</v>
      </c>
      <c r="AA97" s="13">
        <f t="shared" si="31"/>
        <v>4000</v>
      </c>
    </row>
    <row r="98" spans="1:27" ht="21.4" x14ac:dyDescent="0.45">
      <c r="A98" s="6" t="s">
        <v>121</v>
      </c>
      <c r="B98" s="11">
        <f t="shared" ref="B98:Y98" si="33">(0)-(B97)</f>
        <v>-500</v>
      </c>
      <c r="C98" s="13">
        <f t="shared" si="33"/>
        <v>0</v>
      </c>
      <c r="D98" s="11">
        <f t="shared" si="33"/>
        <v>0</v>
      </c>
      <c r="E98" s="13">
        <f t="shared" si="33"/>
        <v>0</v>
      </c>
      <c r="F98" s="11">
        <f t="shared" si="33"/>
        <v>0</v>
      </c>
      <c r="G98" s="13">
        <f t="shared" si="33"/>
        <v>0</v>
      </c>
      <c r="H98" s="11">
        <f t="shared" si="33"/>
        <v>0</v>
      </c>
      <c r="I98" s="13">
        <f t="shared" si="33"/>
        <v>0</v>
      </c>
      <c r="J98" s="11">
        <f t="shared" si="33"/>
        <v>0</v>
      </c>
      <c r="K98" s="13">
        <f t="shared" si="33"/>
        <v>0</v>
      </c>
      <c r="L98" s="11">
        <f t="shared" si="33"/>
        <v>0</v>
      </c>
      <c r="M98" s="13">
        <f t="shared" si="33"/>
        <v>-1000</v>
      </c>
      <c r="N98" s="11">
        <f t="shared" si="33"/>
        <v>0</v>
      </c>
      <c r="O98" s="13">
        <f t="shared" si="33"/>
        <v>-1000</v>
      </c>
      <c r="P98" s="11">
        <f t="shared" si="33"/>
        <v>0</v>
      </c>
      <c r="Q98" s="13">
        <f t="shared" si="33"/>
        <v>-1000</v>
      </c>
      <c r="R98" s="11">
        <f t="shared" si="33"/>
        <v>0</v>
      </c>
      <c r="S98" s="13">
        <f t="shared" si="33"/>
        <v>0</v>
      </c>
      <c r="T98" s="11">
        <f t="shared" si="33"/>
        <v>0</v>
      </c>
      <c r="U98" s="13">
        <f t="shared" si="33"/>
        <v>0</v>
      </c>
      <c r="V98" s="11">
        <f t="shared" si="33"/>
        <v>0</v>
      </c>
      <c r="W98" s="13">
        <f t="shared" si="33"/>
        <v>0</v>
      </c>
      <c r="X98" s="11">
        <f t="shared" si="33"/>
        <v>0</v>
      </c>
      <c r="Y98" s="13">
        <f t="shared" si="33"/>
        <v>-1000</v>
      </c>
      <c r="Z98" s="11">
        <f t="shared" si="31"/>
        <v>-500</v>
      </c>
      <c r="AA98" s="13">
        <f t="shared" si="31"/>
        <v>-4000</v>
      </c>
    </row>
    <row r="99" spans="1:27" x14ac:dyDescent="0.45">
      <c r="A99" s="6" t="s">
        <v>122</v>
      </c>
      <c r="B99" s="11">
        <f t="shared" ref="B99:Y99" si="34">(B94)+(B98)</f>
        <v>3586.01</v>
      </c>
      <c r="C99" s="13">
        <f t="shared" si="34"/>
        <v>-648</v>
      </c>
      <c r="D99" s="11">
        <f t="shared" si="34"/>
        <v>3744.1400000000003</v>
      </c>
      <c r="E99" s="13">
        <f t="shared" si="34"/>
        <v>952</v>
      </c>
      <c r="F99" s="11">
        <f t="shared" si="34"/>
        <v>18631.25</v>
      </c>
      <c r="G99" s="13">
        <f t="shared" si="34"/>
        <v>28452</v>
      </c>
      <c r="H99" s="11">
        <f t="shared" si="34"/>
        <v>-3413.58</v>
      </c>
      <c r="I99" s="13">
        <f t="shared" si="34"/>
        <v>-2698</v>
      </c>
      <c r="J99" s="11">
        <f t="shared" si="34"/>
        <v>3496</v>
      </c>
      <c r="K99" s="13">
        <f t="shared" si="34"/>
        <v>-2398</v>
      </c>
      <c r="L99" s="11">
        <f t="shared" si="34"/>
        <v>3438.98</v>
      </c>
      <c r="M99" s="13">
        <f t="shared" si="34"/>
        <v>-1651</v>
      </c>
      <c r="N99" s="11">
        <f t="shared" si="34"/>
        <v>850.91</v>
      </c>
      <c r="O99" s="13">
        <f t="shared" si="34"/>
        <v>-1498</v>
      </c>
      <c r="P99" s="11">
        <f t="shared" si="34"/>
        <v>-8547.0400000000009</v>
      </c>
      <c r="Q99" s="13">
        <f t="shared" si="34"/>
        <v>-3948</v>
      </c>
      <c r="R99" s="11">
        <f t="shared" si="34"/>
        <v>-30.499999999999886</v>
      </c>
      <c r="S99" s="13">
        <f t="shared" si="34"/>
        <v>1002</v>
      </c>
      <c r="T99" s="11">
        <f t="shared" si="34"/>
        <v>-574.09</v>
      </c>
      <c r="U99" s="13">
        <f t="shared" si="34"/>
        <v>-1848</v>
      </c>
      <c r="V99" s="11">
        <f t="shared" si="34"/>
        <v>0</v>
      </c>
      <c r="W99" s="13">
        <f t="shared" si="34"/>
        <v>-3250</v>
      </c>
      <c r="X99" s="11">
        <f t="shared" si="34"/>
        <v>0</v>
      </c>
      <c r="Y99" s="13">
        <f t="shared" si="34"/>
        <v>-18423</v>
      </c>
      <c r="Z99" s="11">
        <f t="shared" si="31"/>
        <v>21182.079999999998</v>
      </c>
      <c r="AA99" s="13">
        <f t="shared" si="31"/>
        <v>-5956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kavesh</dc:creator>
  <cp:lastModifiedBy>gina kavesh</cp:lastModifiedBy>
  <dcterms:created xsi:type="dcterms:W3CDTF">2021-12-01T20:45:02Z</dcterms:created>
  <dcterms:modified xsi:type="dcterms:W3CDTF">2021-12-01T20:45:19Z</dcterms:modified>
</cp:coreProperties>
</file>